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baniec\Desktop\MCR-RANA-2025\"/>
    </mc:Choice>
  </mc:AlternateContent>
  <bookViews>
    <workbookView xWindow="-120" yWindow="-120" windowWidth="29040" windowHeight="15840" tabRatio="924"/>
  </bookViews>
  <sheets>
    <sheet name="AB-OTMR" sheetId="2" r:id="rId1"/>
    <sheet name="ALOT" sheetId="10" r:id="rId2"/>
    <sheet name="ANTIC TEXACO" sheetId="31" r:id="rId3"/>
    <sheet name="C-OTMR" sheetId="3" r:id="rId4"/>
    <sheet name="CRC ATOM" sheetId="34" r:id="rId5"/>
    <sheet name="CRC CLASSIC" sheetId="33" r:id="rId6"/>
    <sheet name="ELECTRORUBER" sheetId="11" r:id="rId7"/>
    <sheet name="ELOT" sheetId="9" r:id="rId8"/>
    <sheet name="Half TEXACO" sheetId="4" r:id="rId9"/>
    <sheet name="NMR" sheetId="7" r:id="rId10"/>
    <sheet name="NMR 2,5 " sheetId="30" r:id="rId11"/>
    <sheet name="Old Timer 400 " sheetId="12" r:id="rId12"/>
    <sheet name="OTVR" sheetId="1" r:id="rId13"/>
    <sheet name="OTVR A2" sheetId="37" r:id="rId14"/>
    <sheet name="RETRO PM" sheetId="35" r:id="rId15"/>
    <sheet name="RETRO VĚTRONĚ" sheetId="36" r:id="rId16"/>
    <sheet name="TEXACO" sheetId="5" r:id="rId17"/>
  </sheets>
  <definedNames>
    <definedName name="_xlnm.Print_Titles" localSheetId="0">'AB-OTMR'!$2:$2</definedName>
    <definedName name="_xlnm.Print_Titles" localSheetId="1">ALOT!$2:$2</definedName>
    <definedName name="_xlnm.Print_Titles" localSheetId="2">'ANTIC TEXACO'!$2:$2</definedName>
    <definedName name="_xlnm.Print_Titles" localSheetId="3">'C-OTMR'!$2:$2</definedName>
    <definedName name="_xlnm.Print_Titles" localSheetId="4">'CRC ATOM'!$2:$2</definedName>
    <definedName name="_xlnm.Print_Titles" localSheetId="5">'CRC CLASSIC'!$2:$2</definedName>
    <definedName name="_xlnm.Print_Titles" localSheetId="6">ELECTRORUBER!$2:$2</definedName>
    <definedName name="_xlnm.Print_Titles" localSheetId="7">ELOT!$2:$2</definedName>
    <definedName name="_xlnm.Print_Titles" localSheetId="8">'Half TEXACO'!$2:$2</definedName>
    <definedName name="_xlnm.Print_Titles" localSheetId="9">NMR!$2:$2</definedName>
    <definedName name="_xlnm.Print_Titles" localSheetId="10">'NMR 2,5 '!$2:$2</definedName>
    <definedName name="_xlnm.Print_Titles" localSheetId="11">'Old Timer 400 '!$2:$2</definedName>
    <definedName name="_xlnm.Print_Titles" localSheetId="12">OTVR!$2:$2</definedName>
    <definedName name="_xlnm.Print_Titles" localSheetId="13">'OTVR A2'!$2:$2</definedName>
    <definedName name="_xlnm.Print_Titles" localSheetId="14">'RETRO PM'!$2:$2</definedName>
    <definedName name="_xlnm.Print_Titles" localSheetId="15">'RETRO VĚTRONĚ'!$2:$2</definedName>
    <definedName name="_xlnm.Print_Titles" localSheetId="16">TEXACO!$2:$2</definedName>
    <definedName name="_xlnm.Print_Area" localSheetId="0">'AB-OTMR'!$A:$M</definedName>
    <definedName name="_xlnm.Print_Area" localSheetId="1">ALOT!$A:$L</definedName>
    <definedName name="_xlnm.Print_Area" localSheetId="2">'ANTIC TEXACO'!$A:$L</definedName>
    <definedName name="_xlnm.Print_Area" localSheetId="3">'C-OTMR'!$A:$M</definedName>
    <definedName name="_xlnm.Print_Area" localSheetId="4">'CRC ATOM'!$A:$M</definedName>
    <definedName name="_xlnm.Print_Area" localSheetId="5">'CRC CLASSIC'!$A:$M</definedName>
    <definedName name="_xlnm.Print_Area" localSheetId="6">ELECTRORUBER!$A:$L</definedName>
    <definedName name="_xlnm.Print_Area" localSheetId="7">ELOT!$A:$L</definedName>
    <definedName name="_xlnm.Print_Area" localSheetId="8">'Half TEXACO'!$A:$M</definedName>
    <definedName name="_xlnm.Print_Area" localSheetId="9">NMR!$A:$M</definedName>
    <definedName name="_xlnm.Print_Area" localSheetId="10">'NMR 2,5 '!$A:$M</definedName>
    <definedName name="_xlnm.Print_Area" localSheetId="11">'Old Timer 400 '!$A:$M</definedName>
    <definedName name="_xlnm.Print_Area" localSheetId="12">OTVR!$A:$N</definedName>
    <definedName name="_xlnm.Print_Area" localSheetId="13">'OTVR A2'!$A:$L</definedName>
    <definedName name="_xlnm.Print_Area" localSheetId="14">'RETRO PM'!$A:$L</definedName>
    <definedName name="_xlnm.Print_Area" localSheetId="15">'RETRO VĚTRONĚ'!$A:$L</definedName>
    <definedName name="_xlnm.Print_Area" localSheetId="16">TEXACO!$A:$L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" i="5" l="1"/>
  <c r="L7" i="5"/>
  <c r="L8" i="5"/>
  <c r="L6" i="35"/>
  <c r="L7" i="35"/>
  <c r="L8" i="35"/>
  <c r="L9" i="35"/>
  <c r="L10" i="35"/>
  <c r="L11" i="35"/>
  <c r="L12" i="35"/>
  <c r="L13" i="35"/>
  <c r="L14" i="35"/>
  <c r="L15" i="35"/>
  <c r="L16" i="35"/>
  <c r="L17" i="35"/>
  <c r="L18" i="35"/>
  <c r="L19" i="35"/>
  <c r="L20" i="35"/>
  <c r="L21" i="35"/>
  <c r="L22" i="35"/>
  <c r="L23" i="35"/>
  <c r="L24" i="35"/>
  <c r="L25" i="35"/>
  <c r="L26" i="35"/>
  <c r="M17" i="7"/>
  <c r="L17" i="11"/>
  <c r="L18" i="11"/>
  <c r="L19" i="11"/>
  <c r="L20" i="11"/>
  <c r="M11" i="33"/>
  <c r="M12" i="3"/>
  <c r="L13" i="31"/>
  <c r="L14" i="31"/>
  <c r="L15" i="31"/>
  <c r="L5" i="35" l="1"/>
  <c r="L4" i="35"/>
  <c r="L10" i="36" l="1"/>
  <c r="L9" i="36"/>
  <c r="L8" i="36"/>
  <c r="L7" i="36"/>
  <c r="L6" i="36"/>
  <c r="L5" i="36"/>
  <c r="L4" i="36"/>
  <c r="M9" i="34"/>
  <c r="M7" i="34"/>
  <c r="M8" i="34"/>
  <c r="M6" i="34"/>
  <c r="M5" i="34"/>
  <c r="M4" i="34"/>
  <c r="M10" i="33"/>
  <c r="M9" i="33"/>
  <c r="M8" i="33"/>
  <c r="M7" i="33"/>
  <c r="M6" i="33"/>
  <c r="M5" i="33"/>
  <c r="M4" i="33"/>
  <c r="M11" i="3"/>
  <c r="M10" i="3"/>
  <c r="M9" i="3"/>
  <c r="M8" i="3"/>
  <c r="M7" i="3"/>
  <c r="M6" i="3"/>
  <c r="M5" i="3"/>
  <c r="M4" i="3"/>
  <c r="M12" i="2"/>
  <c r="M13" i="2"/>
  <c r="M10" i="2"/>
  <c r="M11" i="2"/>
  <c r="M9" i="2"/>
  <c r="M8" i="2"/>
  <c r="M7" i="2"/>
  <c r="M6" i="2"/>
  <c r="M5" i="2"/>
  <c r="M4" i="2"/>
  <c r="L10" i="37"/>
  <c r="L11" i="37"/>
  <c r="L9" i="37"/>
  <c r="L6" i="37"/>
  <c r="L7" i="37"/>
  <c r="L8" i="37"/>
  <c r="L5" i="37"/>
  <c r="L4" i="37"/>
  <c r="N19" i="1"/>
  <c r="N18" i="1"/>
  <c r="N16" i="1"/>
  <c r="N17" i="1"/>
  <c r="N15" i="1"/>
  <c r="N14" i="1"/>
  <c r="N13" i="1"/>
  <c r="N12" i="1"/>
  <c r="N11" i="1"/>
  <c r="N10" i="1"/>
  <c r="N8" i="1"/>
  <c r="N9" i="1"/>
  <c r="N6" i="1"/>
  <c r="N7" i="1"/>
  <c r="N5" i="1"/>
  <c r="N4" i="1"/>
  <c r="L12" i="31"/>
  <c r="L11" i="31"/>
  <c r="L10" i="31"/>
  <c r="L9" i="31"/>
  <c r="L8" i="31"/>
  <c r="L6" i="31"/>
  <c r="L7" i="31"/>
  <c r="L5" i="31"/>
  <c r="L4" i="31"/>
  <c r="L5" i="5"/>
  <c r="L4" i="5"/>
  <c r="M10" i="4"/>
  <c r="M9" i="4"/>
  <c r="M8" i="4"/>
  <c r="M7" i="4"/>
  <c r="M5" i="4"/>
  <c r="M6" i="4"/>
  <c r="M4" i="4"/>
  <c r="M11" i="30"/>
  <c r="M10" i="30"/>
  <c r="M9" i="30"/>
  <c r="M8" i="30"/>
  <c r="M6" i="30"/>
  <c r="M7" i="30"/>
  <c r="M5" i="30"/>
  <c r="M4" i="30"/>
  <c r="M16" i="7"/>
  <c r="M15" i="7"/>
  <c r="M14" i="7"/>
  <c r="M12" i="7"/>
  <c r="M13" i="7"/>
  <c r="M11" i="7"/>
  <c r="M10" i="7"/>
  <c r="M8" i="7"/>
  <c r="M9" i="7"/>
  <c r="M7" i="7"/>
  <c r="M6" i="7"/>
  <c r="M5" i="7"/>
  <c r="M4" i="7"/>
  <c r="L15" i="11"/>
  <c r="L16" i="11"/>
  <c r="L14" i="11"/>
  <c r="L13" i="11"/>
  <c r="L12" i="11"/>
  <c r="L11" i="11"/>
  <c r="L10" i="11"/>
  <c r="L9" i="11"/>
  <c r="L8" i="11"/>
  <c r="L6" i="11"/>
  <c r="L7" i="11"/>
  <c r="L5" i="11"/>
  <c r="L4" i="11"/>
  <c r="L13" i="9"/>
  <c r="L14" i="9"/>
  <c r="L11" i="9"/>
  <c r="L12" i="9"/>
  <c r="L9" i="9"/>
  <c r="L10" i="9"/>
  <c r="L8" i="9"/>
  <c r="L7" i="9"/>
  <c r="L6" i="9"/>
  <c r="L5" i="9"/>
  <c r="L4" i="9"/>
  <c r="L22" i="10"/>
  <c r="L23" i="10"/>
  <c r="L20" i="10"/>
  <c r="L21" i="10"/>
  <c r="L18" i="10"/>
  <c r="L19" i="10"/>
  <c r="L17" i="10"/>
  <c r="L16" i="10"/>
  <c r="L14" i="10"/>
  <c r="L15" i="10"/>
  <c r="L13" i="10"/>
  <c r="L12" i="10"/>
  <c r="L11" i="10"/>
  <c r="L10" i="10"/>
  <c r="L9" i="10"/>
  <c r="L8" i="10"/>
  <c r="L6" i="10"/>
  <c r="L7" i="10"/>
  <c r="L5" i="10"/>
  <c r="L4" i="10"/>
  <c r="M19" i="12"/>
  <c r="M18" i="12"/>
  <c r="M16" i="12"/>
  <c r="M17" i="12"/>
  <c r="M15" i="12"/>
  <c r="M13" i="12"/>
  <c r="M14" i="12"/>
  <c r="M12" i="12"/>
  <c r="M10" i="12"/>
  <c r="M11" i="12"/>
  <c r="M8" i="12"/>
  <c r="M9" i="12"/>
  <c r="M6" i="12"/>
  <c r="M7" i="12"/>
  <c r="M5" i="12"/>
  <c r="M4" i="12"/>
  <c r="M3" i="12" l="1"/>
  <c r="L3" i="37" l="1"/>
  <c r="L3" i="36"/>
  <c r="L3" i="35"/>
  <c r="M3" i="34"/>
  <c r="M3" i="33"/>
  <c r="L3" i="31"/>
  <c r="M3" i="30"/>
  <c r="L3" i="10"/>
  <c r="L3" i="5"/>
  <c r="M3" i="4" l="1"/>
  <c r="M3" i="3" l="1"/>
  <c r="M3" i="7" l="1"/>
  <c r="L3" i="11"/>
  <c r="L3" i="9"/>
  <c r="M3" i="2"/>
  <c r="N3" i="1"/>
</calcChain>
</file>

<file path=xl/sharedStrings.xml><?xml version="1.0" encoding="utf-8"?>
<sst xmlns="http://schemas.openxmlformats.org/spreadsheetml/2006/main" count="1198" uniqueCount="449">
  <si>
    <t>OTVR</t>
  </si>
  <si>
    <t>start.čis.</t>
  </si>
  <si>
    <t>1.start</t>
  </si>
  <si>
    <t>2.start</t>
  </si>
  <si>
    <t>3.start</t>
  </si>
  <si>
    <t>4.start</t>
  </si>
  <si>
    <t>5.start</t>
  </si>
  <si>
    <t>6.start</t>
  </si>
  <si>
    <t>fly off</t>
  </si>
  <si>
    <t>celkem</t>
  </si>
  <si>
    <t>AB-OTMR</t>
  </si>
  <si>
    <t>C-OTMR</t>
  </si>
  <si>
    <t>star.čis.</t>
  </si>
  <si>
    <t>Half TEXACO</t>
  </si>
  <si>
    <t>TEXACO</t>
  </si>
  <si>
    <t>NMR</t>
  </si>
  <si>
    <t>ELOT</t>
  </si>
  <si>
    <t>ALOT</t>
  </si>
  <si>
    <t>pořadí</t>
  </si>
  <si>
    <t>Jméno</t>
  </si>
  <si>
    <t>Příjmení</t>
  </si>
  <si>
    <t xml:space="preserve">Old Timer 400 </t>
  </si>
  <si>
    <t xml:space="preserve">NMR 2,5 </t>
  </si>
  <si>
    <t>Model</t>
  </si>
  <si>
    <t>TEXACO CLASSIC</t>
  </si>
  <si>
    <t>CRC ATOM</t>
  </si>
  <si>
    <t>CRC CLASSIC</t>
  </si>
  <si>
    <t>RETRO ELEKTRO VĚTRONĚ</t>
  </si>
  <si>
    <t>RETRO VĚTRONĚ</t>
  </si>
  <si>
    <t>OTVR A2</t>
  </si>
  <si>
    <t>Josef</t>
  </si>
  <si>
    <t>Hejsek</t>
  </si>
  <si>
    <t>Gustav</t>
  </si>
  <si>
    <t>Bulín</t>
  </si>
  <si>
    <t>Miroslav</t>
  </si>
  <si>
    <t>Částka</t>
  </si>
  <si>
    <t>Vladimír</t>
  </si>
  <si>
    <t>Jan</t>
  </si>
  <si>
    <t>Mandelík</t>
  </si>
  <si>
    <t>František</t>
  </si>
  <si>
    <t>Brož</t>
  </si>
  <si>
    <t>Bohuslav</t>
  </si>
  <si>
    <t>Heczko</t>
  </si>
  <si>
    <t>Pavel</t>
  </si>
  <si>
    <t>Skotnica</t>
  </si>
  <si>
    <t>Jiří</t>
  </si>
  <si>
    <t>Hruška</t>
  </si>
  <si>
    <t>Fulmen</t>
  </si>
  <si>
    <t>Aerbo</t>
  </si>
  <si>
    <t>Top Banana</t>
  </si>
  <si>
    <t>Květoslav</t>
  </si>
  <si>
    <t>Štorek</t>
  </si>
  <si>
    <t>Petr</t>
  </si>
  <si>
    <t>Hošek</t>
  </si>
  <si>
    <t>Martin</t>
  </si>
  <si>
    <t>Křesadlo</t>
  </si>
  <si>
    <t>Libor</t>
  </si>
  <si>
    <t>Vladislav</t>
  </si>
  <si>
    <t>Faigl</t>
  </si>
  <si>
    <t>Ladislav</t>
  </si>
  <si>
    <t>Krupár</t>
  </si>
  <si>
    <t>Vaněk</t>
  </si>
  <si>
    <t>Hyphen</t>
  </si>
  <si>
    <t>Berryloid</t>
  </si>
  <si>
    <t>EROS</t>
  </si>
  <si>
    <t>Ichabod</t>
  </si>
  <si>
    <t>KL 61</t>
  </si>
  <si>
    <t>Hrubý</t>
  </si>
  <si>
    <t>Sokol 465 G</t>
  </si>
  <si>
    <t>Knob</t>
  </si>
  <si>
    <t>Robert</t>
  </si>
  <si>
    <t>Šmídek</t>
  </si>
  <si>
    <t>Zdeněk</t>
  </si>
  <si>
    <t>Hanáček</t>
  </si>
  <si>
    <t>Svoboda</t>
  </si>
  <si>
    <t>Sýkora</t>
  </si>
  <si>
    <t>Stomper</t>
  </si>
  <si>
    <t>Playboy Senior</t>
  </si>
  <si>
    <t>Ramrod 750</t>
  </si>
  <si>
    <t>Pedro</t>
  </si>
  <si>
    <t>Spacer</t>
  </si>
  <si>
    <t>Orel</t>
  </si>
  <si>
    <t>Dixielander</t>
  </si>
  <si>
    <t>Arcturus</t>
  </si>
  <si>
    <t>Creep</t>
  </si>
  <si>
    <t>Jaded Maid</t>
  </si>
  <si>
    <t>Westerner</t>
  </si>
  <si>
    <t>Kerswap</t>
  </si>
  <si>
    <t>Senator</t>
  </si>
  <si>
    <t>Jasco Flamingo</t>
  </si>
  <si>
    <t>Lanzo Bomber</t>
  </si>
  <si>
    <t>Record Breaker</t>
  </si>
  <si>
    <t>Žalud</t>
  </si>
  <si>
    <t>Orlík</t>
  </si>
  <si>
    <t>Luňák</t>
  </si>
  <si>
    <t>Sokol</t>
  </si>
  <si>
    <t>Ptáček</t>
  </si>
  <si>
    <t>Kubeš</t>
  </si>
  <si>
    <t>Jiri</t>
  </si>
  <si>
    <t>Schieferdecker</t>
  </si>
  <si>
    <t>Thor</t>
  </si>
  <si>
    <t>Čáp</t>
  </si>
  <si>
    <t>Swayback</t>
  </si>
  <si>
    <t>Pelikán</t>
  </si>
  <si>
    <t>Antares</t>
  </si>
  <si>
    <t>Korzár</t>
  </si>
  <si>
    <t>Sailplane</t>
  </si>
  <si>
    <t>Red Ripper</t>
  </si>
  <si>
    <t>AMA Record</t>
  </si>
  <si>
    <t>Tomboy</t>
  </si>
  <si>
    <t>Můra</t>
  </si>
  <si>
    <t>Vixen</t>
  </si>
  <si>
    <t>Vandal Démon</t>
  </si>
  <si>
    <t>Paragon</t>
  </si>
  <si>
    <t>Lion</t>
  </si>
  <si>
    <t>Rok</t>
  </si>
  <si>
    <t>Konstruktér</t>
  </si>
  <si>
    <t>B. Sokolíček</t>
  </si>
  <si>
    <t>John Findra</t>
  </si>
  <si>
    <t>Joe Elgin</t>
  </si>
  <si>
    <t>Hal de Bolt</t>
  </si>
  <si>
    <t>M. Pospíšil</t>
  </si>
  <si>
    <t>Jay Jackson</t>
  </si>
  <si>
    <t>Valveo Pecorari</t>
  </si>
  <si>
    <t>L. Kanneworff</t>
  </si>
  <si>
    <t>Roll</t>
  </si>
  <si>
    <t>ELECTRORUBBER</t>
  </si>
  <si>
    <t>G.Fuller</t>
  </si>
  <si>
    <t>Gianni Pavesi</t>
  </si>
  <si>
    <t>Kšána</t>
  </si>
  <si>
    <t>Stardust</t>
  </si>
  <si>
    <t>Haisman Wakefield</t>
  </si>
  <si>
    <t>B.V.Haisman</t>
  </si>
  <si>
    <t>R. Čížek</t>
  </si>
  <si>
    <t>Brian Eggleston</t>
  </si>
  <si>
    <t>George Fuller</t>
  </si>
  <si>
    <t>Norman Marcus</t>
  </si>
  <si>
    <t>Gil Morris</t>
  </si>
  <si>
    <t>Paul Gilliam</t>
  </si>
  <si>
    <t>Don Foote</t>
  </si>
  <si>
    <t>C.Wheeley</t>
  </si>
  <si>
    <t>Roger Hammer</t>
  </si>
  <si>
    <t>Ch.Lanzo</t>
  </si>
  <si>
    <t>Henry Struck</t>
  </si>
  <si>
    <t>F. Zsemberry</t>
  </si>
  <si>
    <t>Mike Thomas</t>
  </si>
  <si>
    <t>Saturn B</t>
  </si>
  <si>
    <t>G.Deszo</t>
  </si>
  <si>
    <t>Allan King</t>
  </si>
  <si>
    <t>Carl Goldberg</t>
  </si>
  <si>
    <t>Vic Smeed</t>
  </si>
  <si>
    <t>Zefír</t>
  </si>
  <si>
    <t>Lee Renaud</t>
  </si>
  <si>
    <t>Graupner</t>
  </si>
  <si>
    <t>Slobod</t>
  </si>
  <si>
    <t>Milan</t>
  </si>
  <si>
    <t>Gerža</t>
  </si>
  <si>
    <t>Podvala</t>
  </si>
  <si>
    <t>Civy Boy 31</t>
  </si>
  <si>
    <t>P. Gilliam</t>
  </si>
  <si>
    <t>Ranger</t>
  </si>
  <si>
    <t>Blumberg</t>
  </si>
  <si>
    <t>Thumper</t>
  </si>
  <si>
    <t>Bob Lipori</t>
  </si>
  <si>
    <t>Le Timide</t>
  </si>
  <si>
    <t>Rene Jossien</t>
  </si>
  <si>
    <t>Civy Boy 24</t>
  </si>
  <si>
    <t>Senátor</t>
  </si>
  <si>
    <t>Carl Wheeley</t>
  </si>
  <si>
    <t>Super Antares</t>
  </si>
  <si>
    <t>Jaroslav Brož</t>
  </si>
  <si>
    <t>PE-44 Cobra</t>
  </si>
  <si>
    <t>Stinson Smith</t>
  </si>
  <si>
    <t>AT Flying Lab</t>
  </si>
  <si>
    <t>Walt Schroder</t>
  </si>
  <si>
    <t>Kanneworf</t>
  </si>
  <si>
    <t>Civy Boy 51</t>
  </si>
  <si>
    <t>Tiger Rag</t>
  </si>
  <si>
    <t>Eraldo Padovano</t>
  </si>
  <si>
    <t>Bedřich</t>
  </si>
  <si>
    <t>Dubový</t>
  </si>
  <si>
    <t>Chvátal</t>
  </si>
  <si>
    <t>Marián</t>
  </si>
  <si>
    <t>Ihring</t>
  </si>
  <si>
    <t>Kopečný</t>
  </si>
  <si>
    <t>Kozák</t>
  </si>
  <si>
    <t>Kristián</t>
  </si>
  <si>
    <t>Marek</t>
  </si>
  <si>
    <t>SOBANIEC</t>
  </si>
  <si>
    <t>Vega 7</t>
  </si>
  <si>
    <t>M.Pospíšil</t>
  </si>
  <si>
    <t>Bill Ewans</t>
  </si>
  <si>
    <t>Sokol 501D</t>
  </si>
  <si>
    <t>Bronislav Sokolíček</t>
  </si>
  <si>
    <t>Eros</t>
  </si>
  <si>
    <t>FU-BAR</t>
  </si>
  <si>
    <t>B. Mattheus</t>
  </si>
  <si>
    <t>Flying Pencil</t>
  </si>
  <si>
    <t>K.L. 61</t>
  </si>
  <si>
    <t>Loris Kanneworff</t>
  </si>
  <si>
    <t>L.Kanneworff</t>
  </si>
  <si>
    <t>B.Sokolíček</t>
  </si>
  <si>
    <t>L.KANNEWORFF</t>
  </si>
  <si>
    <t>B.SOKOLÍČEK</t>
  </si>
  <si>
    <t>KL-61</t>
  </si>
  <si>
    <t>Br. Sokolíček</t>
  </si>
  <si>
    <t>KL61</t>
  </si>
  <si>
    <t>Playboy sr.</t>
  </si>
  <si>
    <t>Sokolíček</t>
  </si>
  <si>
    <t>Stanislav</t>
  </si>
  <si>
    <t>Stránský</t>
  </si>
  <si>
    <t>GP-Speciál</t>
  </si>
  <si>
    <t>Sven Truedsson</t>
  </si>
  <si>
    <t>Diamond</t>
  </si>
  <si>
    <t>Korda</t>
  </si>
  <si>
    <t>Beryrrloid Winner</t>
  </si>
  <si>
    <t>Michael j.Roll</t>
  </si>
  <si>
    <t>Miss Delaware</t>
  </si>
  <si>
    <t>Steve Kovalik</t>
  </si>
  <si>
    <t>Chester Lanzo</t>
  </si>
  <si>
    <t>Miss America</t>
  </si>
  <si>
    <t>Frank Zaic</t>
  </si>
  <si>
    <t>RC1</t>
  </si>
  <si>
    <t>Lanzo Airborn</t>
  </si>
  <si>
    <t>Phil Bernard</t>
  </si>
  <si>
    <t>Cumulus</t>
  </si>
  <si>
    <t>Ben Shereshawa</t>
  </si>
  <si>
    <t>Dolphin</t>
  </si>
  <si>
    <t>Thracy Petrides</t>
  </si>
  <si>
    <t>Jerry T Peeples</t>
  </si>
  <si>
    <t>Duchess</t>
  </si>
  <si>
    <t>Larry Eisinger</t>
  </si>
  <si>
    <t>Colossus V</t>
  </si>
  <si>
    <t>Chuck Giessen</t>
  </si>
  <si>
    <t>Hayseed C</t>
  </si>
  <si>
    <t>Carl Hermes</t>
  </si>
  <si>
    <t>Duchessa</t>
  </si>
  <si>
    <t>Eisinger</t>
  </si>
  <si>
    <t>Record Hound</t>
  </si>
  <si>
    <t>Václav</t>
  </si>
  <si>
    <t>Kalhous</t>
  </si>
  <si>
    <t>A.Macháček</t>
  </si>
  <si>
    <t>Claude McCullough</t>
  </si>
  <si>
    <t>Motorák</t>
  </si>
  <si>
    <t>Vladimír Procházka</t>
  </si>
  <si>
    <t>Fliyng Pencil Junior</t>
  </si>
  <si>
    <t>Petr Žert</t>
  </si>
  <si>
    <t>Sportster</t>
  </si>
  <si>
    <t>William Winter</t>
  </si>
  <si>
    <t>Vega 8</t>
  </si>
  <si>
    <t>Miroslav Pospíšil</t>
  </si>
  <si>
    <t>F. Zaic</t>
  </si>
  <si>
    <t>Mercurio</t>
  </si>
  <si>
    <t>Andriano Castellani</t>
  </si>
  <si>
    <t>Roman</t>
  </si>
  <si>
    <t>Fousek</t>
  </si>
  <si>
    <t>Radim</t>
  </si>
  <si>
    <t>Švéda</t>
  </si>
  <si>
    <t>Vega 3</t>
  </si>
  <si>
    <t>Vega 5</t>
  </si>
  <si>
    <t>Sokol465G</t>
  </si>
  <si>
    <t>W-154Lt</t>
  </si>
  <si>
    <t>Kurt Wlaka</t>
  </si>
  <si>
    <t>Sokol G 465</t>
  </si>
  <si>
    <t>SOKOL 465</t>
  </si>
  <si>
    <t>E-54</t>
  </si>
  <si>
    <t>Radoslav Čížek</t>
  </si>
  <si>
    <t>XL-56</t>
  </si>
  <si>
    <t>Sokol L-465</t>
  </si>
  <si>
    <t>Bro. Sokolíček</t>
  </si>
  <si>
    <t>Slick Stick</t>
  </si>
  <si>
    <t>Johnson Caldwell</t>
  </si>
  <si>
    <t>G – 54</t>
  </si>
  <si>
    <t>Sokol 465 – G</t>
  </si>
  <si>
    <t>František Kratina</t>
  </si>
  <si>
    <t>8 Ball Ray</t>
  </si>
  <si>
    <t>R.Schofield</t>
  </si>
  <si>
    <t>Playboy senior</t>
  </si>
  <si>
    <t>SPACER</t>
  </si>
  <si>
    <t>Sal Taibi</t>
  </si>
  <si>
    <t>Zefír 55</t>
  </si>
  <si>
    <t>Rad.Čížek</t>
  </si>
  <si>
    <t>PLAYBOY Senior</t>
  </si>
  <si>
    <t>Big Hooper</t>
  </si>
  <si>
    <t>Ed Decker</t>
  </si>
  <si>
    <t>Ron St. Jean</t>
  </si>
  <si>
    <t>R.Čížek</t>
  </si>
  <si>
    <t>IL Pilade</t>
  </si>
  <si>
    <t>Frisco Kid</t>
  </si>
  <si>
    <t>J.Tatone</t>
  </si>
  <si>
    <t>Hi Trail</t>
  </si>
  <si>
    <t>Mel Schmidt</t>
  </si>
  <si>
    <t>Swat 400</t>
  </si>
  <si>
    <t>Don Alberts</t>
  </si>
  <si>
    <t>Sokoíček</t>
  </si>
  <si>
    <t>K.L.61</t>
  </si>
  <si>
    <t>N. G. Marcus</t>
  </si>
  <si>
    <t>Airfoiler</t>
  </si>
  <si>
    <t>CICLONE</t>
  </si>
  <si>
    <t>V.FILIPPIS</t>
  </si>
  <si>
    <t>Wee one</t>
  </si>
  <si>
    <t>Jack Selers</t>
  </si>
  <si>
    <t>Tománek</t>
  </si>
  <si>
    <t>Žehrovice II</t>
  </si>
  <si>
    <t>Žehrovice</t>
  </si>
  <si>
    <t>Širchán II</t>
  </si>
  <si>
    <t>NIBBIO</t>
  </si>
  <si>
    <t>Silvano Macera</t>
  </si>
  <si>
    <t>Čížek</t>
  </si>
  <si>
    <t>Žehrovice 2</t>
  </si>
  <si>
    <t>Sluka</t>
  </si>
  <si>
    <t>Źehrovice 2</t>
  </si>
  <si>
    <t>Václav Ptáček</t>
  </si>
  <si>
    <t>Niké</t>
  </si>
  <si>
    <t>Guidici Guy</t>
  </si>
  <si>
    <t>Ikarus IV</t>
  </si>
  <si>
    <t>1956 A2 WINNER</t>
  </si>
  <si>
    <t>Marcel Brems</t>
  </si>
  <si>
    <t>Sirius Sokol-495-V</t>
  </si>
  <si>
    <t>Pjerri 69</t>
  </si>
  <si>
    <t>Hansen</t>
  </si>
  <si>
    <t>NIKE-A2</t>
  </si>
  <si>
    <t>Guiduici Gui-Francie</t>
  </si>
  <si>
    <t>Hyperion</t>
  </si>
  <si>
    <t>J.R.Holt</t>
  </si>
  <si>
    <t>AM-46-2</t>
  </si>
  <si>
    <t>Aldo Montanari</t>
  </si>
  <si>
    <t>CARACARA</t>
  </si>
  <si>
    <t>Leonard Oakley</t>
  </si>
  <si>
    <t>Ed Slobod</t>
  </si>
  <si>
    <t>Nebula</t>
  </si>
  <si>
    <t>Sarpolus, Pedersen</t>
  </si>
  <si>
    <t>V-2</t>
  </si>
  <si>
    <t>Musil-Kadula</t>
  </si>
  <si>
    <t>Electra Lite</t>
  </si>
  <si>
    <t>Larry Jolly</t>
  </si>
  <si>
    <t>Aquila Grande</t>
  </si>
  <si>
    <t>ULTRA FLY</t>
  </si>
  <si>
    <t>Electra – Lite</t>
  </si>
  <si>
    <t>Esprit</t>
  </si>
  <si>
    <t>TRI-TRI</t>
  </si>
  <si>
    <t>D.J.DYER</t>
  </si>
  <si>
    <t>THERMAL HOPPER</t>
  </si>
  <si>
    <t>G.DALLIMER</t>
  </si>
  <si>
    <t>AQUILA</t>
  </si>
  <si>
    <t>Olympic</t>
  </si>
  <si>
    <t>Admirál 77</t>
  </si>
  <si>
    <t>Piece o Cake</t>
  </si>
  <si>
    <t>Mark Smith</t>
  </si>
  <si>
    <t>Super Questor</t>
  </si>
  <si>
    <t>AMIGO 2</t>
  </si>
  <si>
    <t>ADMIRAL 2</t>
  </si>
  <si>
    <t>Radoslav Cizek CR</t>
  </si>
  <si>
    <t>Thermal Hopper</t>
  </si>
  <si>
    <t>Dallimer</t>
  </si>
  <si>
    <t>Harlequin</t>
  </si>
  <si>
    <t>J. Lupperger</t>
  </si>
  <si>
    <t>J. Haškovec</t>
  </si>
  <si>
    <t>Amigo 2</t>
  </si>
  <si>
    <t>Graupner Fred Militky</t>
  </si>
  <si>
    <t>Amigo</t>
  </si>
  <si>
    <t>Lee Renaud-Francie</t>
  </si>
  <si>
    <t>SAGITTA 900</t>
  </si>
  <si>
    <t>paragon</t>
  </si>
  <si>
    <t>slobod</t>
  </si>
  <si>
    <t>Čejka</t>
  </si>
  <si>
    <t>Vladimír Špulák</t>
  </si>
  <si>
    <t>Record Bbreaker</t>
  </si>
  <si>
    <t>Lanzo CHester</t>
  </si>
  <si>
    <t>Flying Stick</t>
  </si>
  <si>
    <t>Carl Schmaedig</t>
  </si>
  <si>
    <t>Lanzo airborn</t>
  </si>
  <si>
    <t>Airborn</t>
  </si>
  <si>
    <t>Chet Lanzo</t>
  </si>
  <si>
    <t>Motor</t>
  </si>
  <si>
    <t>Torpedo 5 speciál</t>
  </si>
  <si>
    <t>Drone-5</t>
  </si>
  <si>
    <t>Torpedo 19, 0,19 cu/inch</t>
  </si>
  <si>
    <t>MC COY 29</t>
  </si>
  <si>
    <t>OR ,29FRV 5ccm</t>
  </si>
  <si>
    <t>O&amp;R 29</t>
  </si>
  <si>
    <t>Torpedo 29</t>
  </si>
  <si>
    <t>McCoy.29</t>
  </si>
  <si>
    <t>Arden.19</t>
  </si>
  <si>
    <t>Ohlsson 60</t>
  </si>
  <si>
    <t>Letná 6,3</t>
  </si>
  <si>
    <t>Super Cyklon</t>
  </si>
  <si>
    <t>OR ,60Custom 10ccm</t>
  </si>
  <si>
    <t>OR ,60 Custom</t>
  </si>
  <si>
    <t>Brown Junior 60</t>
  </si>
  <si>
    <t>Olson 10</t>
  </si>
  <si>
    <t>Cyclone 10</t>
  </si>
  <si>
    <t>REX-I-750</t>
  </si>
  <si>
    <t>Ohlson 60 Custom</t>
  </si>
  <si>
    <t>SuperCyclone.60</t>
  </si>
  <si>
    <t>McCoy ,49</t>
  </si>
  <si>
    <t>McCoy 60</t>
  </si>
  <si>
    <t>MCoy 60</t>
  </si>
  <si>
    <t>MC Coy 60</t>
  </si>
  <si>
    <t>McCoy.60</t>
  </si>
  <si>
    <t>Super Atom 1,8</t>
  </si>
  <si>
    <t>MpJet Atom</t>
  </si>
  <si>
    <t>Atom 1,8</t>
  </si>
  <si>
    <t>MPJ</t>
  </si>
  <si>
    <t>MP Jet 0,6</t>
  </si>
  <si>
    <t>MPJ 0,6</t>
  </si>
  <si>
    <t>MpJet 0,6</t>
  </si>
  <si>
    <t>MP JET 0,6</t>
  </si>
  <si>
    <t>MP Jet 06</t>
  </si>
  <si>
    <t>Classic.04</t>
  </si>
  <si>
    <t>Cox</t>
  </si>
  <si>
    <t>Cox 049, 0,049 cu/inch</t>
  </si>
  <si>
    <t>cox 0,49</t>
  </si>
  <si>
    <t>Cox 0,8</t>
  </si>
  <si>
    <t>COX 0.49</t>
  </si>
  <si>
    <t>O,8</t>
  </si>
  <si>
    <t>Torpédo 35</t>
  </si>
  <si>
    <t>olson rice 23</t>
  </si>
  <si>
    <t>TORPEDO .045</t>
  </si>
  <si>
    <t>Torpedo ,45</t>
  </si>
  <si>
    <t>McCoy 60 glow</t>
  </si>
  <si>
    <t>K&amp;B 45</t>
  </si>
  <si>
    <t>K&amp;B 35</t>
  </si>
  <si>
    <t>Fox 25</t>
  </si>
  <si>
    <t>KB Torpedo 45</t>
  </si>
  <si>
    <t>MC COY 60</t>
  </si>
  <si>
    <t>Torpedo 45</t>
  </si>
  <si>
    <t>MVVS 2,5</t>
  </si>
  <si>
    <t>MK-12</t>
  </si>
  <si>
    <t>Enya 2,5 Ib</t>
  </si>
  <si>
    <t>Webra 2,5 Winner</t>
  </si>
  <si>
    <t>MVVS 2,5R</t>
  </si>
  <si>
    <t>KB Torpedo.15</t>
  </si>
  <si>
    <t>Speed 400</t>
  </si>
  <si>
    <t>MIG400</t>
  </si>
  <si>
    <t>SPEED 400/6V</t>
  </si>
  <si>
    <t>Mig 400</t>
  </si>
  <si>
    <t>MIG 400 6V</t>
  </si>
  <si>
    <t>Mig /6V400</t>
  </si>
  <si>
    <t>Mig 400/6V</t>
  </si>
  <si>
    <t>Mig 400/6v</t>
  </si>
  <si>
    <t>MIG 400 / 6V</t>
  </si>
  <si>
    <t>MIG 400</t>
  </si>
  <si>
    <t>6v</t>
  </si>
  <si>
    <t>MVVS 2,5 D7</t>
  </si>
  <si>
    <t>MVVS 10</t>
  </si>
  <si>
    <t>mvvs 10</t>
  </si>
  <si>
    <t>IRVINE 45D</t>
  </si>
  <si>
    <t>PAW.60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</si>
</sst>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434343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1" fillId="0" borderId="0" xfId="0" applyNumberFormat="1" applyFont="1"/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Font="1"/>
    <xf numFmtId="0" fontId="19" fillId="0" borderId="0" xfId="0" applyFont="1" applyAlignment="1">
      <alignment vertical="center" wrapText="1"/>
    </xf>
    <xf numFmtId="49" fontId="0" fillId="0" borderId="0" xfId="0" applyNumberFormat="1" applyAlignment="1">
      <alignment vertical="center"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188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numFmt numFmtId="30" formatCode="@"/>
      <alignment horizontal="general" vertical="center" textRotation="0" wrapText="1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  <numFmt numFmtId="0" formatCode="General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3" name="Tabulka3" displayName="Tabulka3" ref="A2:N13" totalsRowShown="0">
  <autoFilter ref="A2:N13"/>
  <sortState ref="A3:N3">
    <sortCondition descending="1" ref="M2:M3"/>
  </sortState>
  <tableColumns count="14">
    <tableColumn id="1" name="start.čis." dataDxfId="187"/>
    <tableColumn id="4" name="Jméno" dataDxfId="186"/>
    <tableColumn id="2" name="Příjmení" dataDxfId="185"/>
    <tableColumn id="13" name="Model" dataDxfId="184"/>
    <tableColumn id="14" name="Motor" dataDxfId="68"/>
    <tableColumn id="6" name="Konstruktér" dataDxfId="183"/>
    <tableColumn id="5" name="Rok" dataDxfId="182"/>
    <tableColumn id="7" name="1.start"/>
    <tableColumn id="8" name="2.start"/>
    <tableColumn id="9" name="3.start"/>
    <tableColumn id="10" name="4.start"/>
    <tableColumn id="11" name="fly off"/>
    <tableColumn id="12" name="celkem" dataDxfId="181">
      <calculatedColumnFormula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calculatedColumnFormula>
    </tableColumn>
    <tableColumn id="3" name="pořadí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8" name="Tabulka8" displayName="Tabulka8" ref="A2:N17" totalsRowShown="0">
  <autoFilter ref="A2:N17"/>
  <sortState ref="A3:N3">
    <sortCondition descending="1" ref="M2:M3"/>
  </sortState>
  <tableColumns count="14">
    <tableColumn id="1" name="star.čis." dataDxfId="123"/>
    <tableColumn id="3" name="Jméno" dataDxfId="122"/>
    <tableColumn id="2" name="Příjmení" dataDxfId="121"/>
    <tableColumn id="5" name="Model" dataDxfId="120"/>
    <tableColumn id="14" name="Motor" dataDxfId="62"/>
    <tableColumn id="6" name="Konstruktér" dataDxfId="119"/>
    <tableColumn id="4" name="Rok" dataDxfId="118"/>
    <tableColumn id="7" name="1.start"/>
    <tableColumn id="8" name="2.start"/>
    <tableColumn id="9" name="3.start"/>
    <tableColumn id="10" name="4.start"/>
    <tableColumn id="11" name="fly off"/>
    <tableColumn id="12" name="celkem" dataDxfId="117">
      <calculatedColumnFormula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calculatedColumnFormula>
    </tableColumn>
    <tableColumn id="13" name="pořadí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5" name="Tabulka816" displayName="Tabulka816" ref="A2:N11" totalsRowShown="0">
  <autoFilter ref="A2:N11"/>
  <sortState ref="A3:N3">
    <sortCondition descending="1" ref="M2:M3"/>
  </sortState>
  <tableColumns count="14">
    <tableColumn id="1" name="star.čis." dataDxfId="116"/>
    <tableColumn id="3" name="Jméno" dataDxfId="115"/>
    <tableColumn id="2" name="Příjmení" dataDxfId="114"/>
    <tableColumn id="6" name="Model" dataDxfId="113"/>
    <tableColumn id="14" name="Motor" dataDxfId="61"/>
    <tableColumn id="5" name="Konstruktér" dataDxfId="112"/>
    <tableColumn id="4" name="Rok" dataDxfId="111"/>
    <tableColumn id="7" name="1.start"/>
    <tableColumn id="8" name="2.start"/>
    <tableColumn id="9" name="3.start"/>
    <tableColumn id="10" name="4.start"/>
    <tableColumn id="11" name="fly off"/>
    <tableColumn id="12" name="celkem" dataDxfId="110">
      <calculatedColumnFormula>IF(ISERR(LARGE(Tabulka816[[#This Row],[1.start]:[4.start]],1)),0,LARGE(Tabulka816[[#This Row],[1.start]:[4.start]],1))+IF(ISERR(LARGE(Tabulka816[[#This Row],[1.start]:[4.start]],2)),0,LARGE(Tabulka816[[#This Row],[1.start]:[4.start]],2))+IF(ISERR(LARGE(Tabulka816[[#This Row],[1.start]:[4.start]],3)),0,LARGE(Tabulka816[[#This Row],[1.start]:[4.start]],3))+Tabulka816[[#This Row],[fly off]]</calculatedColumnFormula>
    </tableColumn>
    <tableColumn id="13" name="pořadí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" name="Tabulka102" displayName="Tabulka102" ref="A2:N19" totalsRowShown="0">
  <autoFilter ref="A2:N19"/>
  <sortState ref="A3:N16">
    <sortCondition descending="1" ref="M2:M16"/>
  </sortState>
  <tableColumns count="14">
    <tableColumn id="1" name="star.čis." dataDxfId="109"/>
    <tableColumn id="3" name="Jméno" dataDxfId="108"/>
    <tableColumn id="2" name="Příjmení" dataDxfId="107"/>
    <tableColumn id="4" name="Model" dataDxfId="106"/>
    <tableColumn id="14" name="Motor" dataDxfId="60"/>
    <tableColumn id="6" name="Konstruktér" dataDxfId="105"/>
    <tableColumn id="5" name="Rok" dataDxfId="104"/>
    <tableColumn id="7" name="1.start"/>
    <tableColumn id="8" name="2.start"/>
    <tableColumn id="9" name="3.start"/>
    <tableColumn id="10" name="4.start"/>
    <tableColumn id="11" name="fly off"/>
    <tableColumn id="12" name="celkem" dataDxfId="103">
      <calculatedColumnFormula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calculatedColumnFormula>
    </tableColumn>
    <tableColumn id="13" name="pořadí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2" name="Tabulka2" displayName="Tabulka2" ref="A2:O19" totalsRowShown="0">
  <autoFilter ref="A2:O19"/>
  <sortState ref="A3:O3">
    <sortCondition descending="1" ref="N2:N3"/>
  </sortState>
  <tableColumns count="15">
    <tableColumn id="1" name="start.čis." dataDxfId="102"/>
    <tableColumn id="4" name="Jméno" dataDxfId="101"/>
    <tableColumn id="2" name="Příjmení" dataDxfId="100"/>
    <tableColumn id="15" name="Model" dataDxfId="99"/>
    <tableColumn id="6" name="Konstruktér" dataDxfId="98"/>
    <tableColumn id="5" name="Rok" dataDxfId="97"/>
    <tableColumn id="7" name="1.start"/>
    <tableColumn id="8" name="2.start"/>
    <tableColumn id="9" name="3.start"/>
    <tableColumn id="10" name="4.start"/>
    <tableColumn id="11" name="5.start"/>
    <tableColumn id="12" name="6.start"/>
    <tableColumn id="13" name="fly off"/>
    <tableColumn id="14" name="celkem" dataDxfId="96">
      <calculatedColumnFormula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calculatedColumnFormula>
    </tableColumn>
    <tableColumn id="3" name="pořadí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8" name="Tabulka81819" displayName="Tabulka81819" ref="A2:M11" totalsRowShown="0">
  <autoFilter ref="A2:M11"/>
  <sortState ref="A3:M3">
    <sortCondition descending="1" ref="L2:L3"/>
  </sortState>
  <tableColumns count="13">
    <tableColumn id="1" name="star.čis." dataDxfId="95"/>
    <tableColumn id="3" name="Jméno" dataDxfId="94"/>
    <tableColumn id="2" name="Příjmení" dataDxfId="93"/>
    <tableColumn id="6" name="Model" dataDxfId="92"/>
    <tableColumn id="5" name="Konstruktér" dataDxfId="91"/>
    <tableColumn id="4" name="Rok" dataDxfId="90"/>
    <tableColumn id="7" name="1.start"/>
    <tableColumn id="8" name="2.start"/>
    <tableColumn id="9" name="3.start"/>
    <tableColumn id="10" name="4.start"/>
    <tableColumn id="11" name="fly off"/>
    <tableColumn id="12" name="celkem" dataDxfId="89">
      <calculatedColumnFormula>IF(ISERR(LARGE(Tabulka81819[[#This Row],[1.start]:[4.start]],1)),0,LARGE(Tabulka81819[[#This Row],[1.start]:[4.start]],1))+IF(ISERR(LARGE(Tabulka81819[[#This Row],[1.start]:[4.start]],2)),0,LARGE(Tabulka81819[[#This Row],[1.start]:[4.start]],2))+IF(ISERR(LARGE(Tabulka81819[[#This Row],[1.start]:[4.start]],3)),0,LARGE(Tabulka81819[[#This Row],[1.start]:[4.start]],3))+Tabulka81819[[#This Row],[fly off]]</calculatedColumnFormula>
    </tableColumn>
    <tableColumn id="13" name="pořadí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4" name="Tabulka315" displayName="Tabulka315" ref="A2:M26" totalsRowShown="0">
  <autoFilter ref="A2:M26"/>
  <sortState ref="A3:M3">
    <sortCondition descending="1" ref="L2:L3"/>
  </sortState>
  <tableColumns count="13">
    <tableColumn id="1" name="start.čis." dataDxfId="88"/>
    <tableColumn id="4" name="Jméno" dataDxfId="87"/>
    <tableColumn id="2" name="Příjmení" dataDxfId="86"/>
    <tableColumn id="6" name="Model" dataDxfId="85"/>
    <tableColumn id="5" name="Konstruktér" dataDxfId="84"/>
    <tableColumn id="13" name="Rok" dataDxfId="83"/>
    <tableColumn id="7" name="1.start"/>
    <tableColumn id="8" name="2.start"/>
    <tableColumn id="9" name="3.start"/>
    <tableColumn id="10" name="4.start"/>
    <tableColumn id="11" name="fly off"/>
    <tableColumn id="12" name="celkem" dataDxfId="82">
      <calculatedColumnFormula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calculatedColumnFormula>
    </tableColumn>
    <tableColumn id="3" name="pořadí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7" name="Tabulka818" displayName="Tabulka818" ref="A2:M10" totalsRowShown="0">
  <autoFilter ref="A2:M10"/>
  <sortState ref="A3:M3">
    <sortCondition descending="1" ref="L2:L3"/>
  </sortState>
  <tableColumns count="13">
    <tableColumn id="1" name="star.čis."/>
    <tableColumn id="3" name="Jméno" dataDxfId="81"/>
    <tableColumn id="2" name="Příjmení" dataDxfId="80"/>
    <tableColumn id="6" name="Model" dataDxfId="79"/>
    <tableColumn id="5" name="Konstruktér" dataDxfId="78"/>
    <tableColumn id="4" name="Rok" dataDxfId="77"/>
    <tableColumn id="7" name="1.start"/>
    <tableColumn id="8" name="2.start"/>
    <tableColumn id="9" name="3.start"/>
    <tableColumn id="10" name="4.start"/>
    <tableColumn id="11" name="fly off"/>
    <tableColumn id="12" name="celkem" dataDxfId="76">
      <calculatedColumnFormula>IF(ISERR(LARGE(Tabulka818[[#This Row],[1.start]:[4.start]],1)),0,LARGE(Tabulka818[[#This Row],[1.start]:[4.start]],1))+IF(ISERR(LARGE(Tabulka818[[#This Row],[1.start]:[4.start]],2)),0,LARGE(Tabulka818[[#This Row],[1.start]:[4.start]],2))+IF(ISERR(LARGE(Tabulka818[[#This Row],[1.start]:[4.start]],3)),0,LARGE(Tabulka818[[#This Row],[1.start]:[4.start]],3))+Tabulka818[[#This Row],[fly off]]</calculatedColumnFormula>
    </tableColumn>
    <tableColumn id="13" name="pořadí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6" name="Tabulka6" displayName="Tabulka6" ref="A2:M8" totalsRowShown="0">
  <autoFilter ref="A2:M8"/>
  <sortState ref="A3:M5">
    <sortCondition descending="1" ref="L2:L3"/>
  </sortState>
  <tableColumns count="13">
    <tableColumn id="1" name="star.čis." dataDxfId="75"/>
    <tableColumn id="3" name="Jméno" dataDxfId="74"/>
    <tableColumn id="2" name="Příjmení" dataDxfId="73"/>
    <tableColumn id="6" name="Model" dataDxfId="72"/>
    <tableColumn id="13" name="Motor" dataDxfId="59"/>
    <tableColumn id="5" name="Konstruktér" dataDxfId="71"/>
    <tableColumn id="4" name="Rok" dataDxfId="70"/>
    <tableColumn id="7" name="1.start"/>
    <tableColumn id="8" name="2.start"/>
    <tableColumn id="9" name="3.start"/>
    <tableColumn id="10" name="fly off"/>
    <tableColumn id="11" name="celkem" dataDxfId="69">
      <calculatedColumnFormula>IF(ISERR(LARGE(Tabulka6[[#This Row],[1.start]:[3.start]],1)),0,LARGE(Tabulka6[[#This Row],[1.start]:[3.start]],1))+ IF(ISERR(LARGE(Tabulka6[[#This Row],[1.start]:[3.start]],2)),0,LARGE(Tabulka6[[#This Row],[1.start]:[3.start]],2))+ Tabulka6[[#This Row],[fly off]]</calculatedColumnFormula>
    </tableColumn>
    <tableColumn id="12" name="pořadí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1" name="Tabulka11" displayName="Tabulka11" ref="A2:M23" totalsRowShown="0">
  <autoFilter ref="A2:M23"/>
  <sortState ref="A3:N23">
    <sortCondition descending="1" ref="L2:L3"/>
  </sortState>
  <tableColumns count="13">
    <tableColumn id="1" name="star.čis." dataDxfId="180"/>
    <tableColumn id="3" name="Jméno" dataDxfId="179"/>
    <tableColumn id="2" name="Příjmení" dataDxfId="178"/>
    <tableColumn id="5" name="Model" dataDxfId="177"/>
    <tableColumn id="6" name="Konstruktér" dataDxfId="176"/>
    <tableColumn id="4" name="Rok" dataDxfId="175"/>
    <tableColumn id="7" name="1.start"/>
    <tableColumn id="8" name="2.start"/>
    <tableColumn id="9" name="3.start"/>
    <tableColumn id="10" name="4.start"/>
    <tableColumn id="11" name="fly off"/>
    <tableColumn id="12" name="celkem" dataDxfId="174">
      <calculatedColumnFormula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calculatedColumnFormula>
    </tableColumn>
    <tableColumn id="13" name="pořadí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6" name="Tabulka617" displayName="Tabulka617" ref="A2:M15" totalsRowShown="0">
  <autoFilter ref="A2:M15"/>
  <sortState ref="A3:M3">
    <sortCondition descending="1" ref="L2:L3"/>
  </sortState>
  <tableColumns count="13">
    <tableColumn id="1" name="star.čis." dataDxfId="173"/>
    <tableColumn id="3" name="Jméno" dataDxfId="172"/>
    <tableColumn id="2" name="Příjmení" dataDxfId="171"/>
    <tableColumn id="6" name="Model" dataDxfId="170"/>
    <tableColumn id="13" name="Motor" dataDxfId="67"/>
    <tableColumn id="5" name="Konstruktér" dataDxfId="169"/>
    <tableColumn id="4" name="Rok" dataDxfId="168"/>
    <tableColumn id="7" name="1.start"/>
    <tableColumn id="8" name="2.start"/>
    <tableColumn id="9" name="3.start"/>
    <tableColumn id="10" name="fly off"/>
    <tableColumn id="11" name="celkem" dataDxfId="167">
      <calculatedColumnFormula>IF(ISERR(LARGE(Tabulka617[[#This Row],[1.start]:[3.start]],1)),0,LARGE(Tabulka617[[#This Row],[1.start]:[3.start]],1))+ Tabulka617[[#This Row],[fly off]]</calculatedColumnFormula>
    </tableColumn>
    <tableColumn id="12" name="pořadí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ulka4" displayName="Tabulka4" ref="A2:N12" totalsRowShown="0">
  <autoFilter ref="A2:N12"/>
  <sortState ref="A3:N3">
    <sortCondition descending="1" ref="M2:M3"/>
  </sortState>
  <tableColumns count="14">
    <tableColumn id="1" name="star.čis." dataDxfId="166"/>
    <tableColumn id="3" name="Jméno" dataDxfId="165"/>
    <tableColumn id="2" name="Příjmení" dataDxfId="164"/>
    <tableColumn id="6" name="Model" dataDxfId="163"/>
    <tableColumn id="14" name="Motor" dataDxfId="66"/>
    <tableColumn id="4" name="Konstruktér" dataDxfId="162"/>
    <tableColumn id="5" name="Rok" dataDxfId="161"/>
    <tableColumn id="7" name="1.start"/>
    <tableColumn id="8" name="2.start"/>
    <tableColumn id="9" name="3.start"/>
    <tableColumn id="10" name="4.start"/>
    <tableColumn id="11" name="fly off"/>
    <tableColumn id="12" name="celkem" dataDxfId="160">
      <calculatedColumnFormula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calculatedColumnFormula>
    </tableColumn>
    <tableColumn id="13" name="pořadí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3" name="Tabulka1021014" displayName="Tabulka1021014" ref="A2:N9" totalsRowShown="0">
  <autoFilter ref="A2:N9"/>
  <sortState ref="A3:N3">
    <sortCondition descending="1" ref="M2:M3"/>
  </sortState>
  <tableColumns count="14">
    <tableColumn id="1" name="star.čis." dataDxfId="159"/>
    <tableColumn id="3" name="Jméno" dataDxfId="158"/>
    <tableColumn id="2" name="Příjmení" dataDxfId="157"/>
    <tableColumn id="6" name="Model" dataDxfId="156"/>
    <tableColumn id="14" name="Motor" dataDxfId="65"/>
    <tableColumn id="4" name="Konstruktér" dataDxfId="155"/>
    <tableColumn id="5" name="Rok" dataDxfId="154"/>
    <tableColumn id="7" name="1.start"/>
    <tableColumn id="8" name="2.start"/>
    <tableColumn id="9" name="3.start"/>
    <tableColumn id="10" name="4.start"/>
    <tableColumn id="11" name="fly off"/>
    <tableColumn id="12" name="celkem" dataDxfId="153">
      <calculatedColumnFormula>IF(ISERR(LARGE(Tabulka1021014[[#This Row],[1.start]:[4.start]],1)),0,LARGE(Tabulka1021014[[#This Row],[1.start]:[4.start]],1))+IF(ISERR(LARGE(Tabulka1021014[[#This Row],[1.start]:[4.start]],2)),0,LARGE(Tabulka1021014[[#This Row],[1.start]:[4.start]],2))+IF(ISERR(LARGE(Tabulka1021014[[#This Row],[1.start]:[4.start]],3)),0,LARGE(Tabulka1021014[[#This Row],[1.start]:[4.start]],3))+Tabulka1021014[[#This Row],[fly off]]</calculatedColumnFormula>
    </tableColumn>
    <tableColumn id="13" name="pořadí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9" name="Tabulka10210" displayName="Tabulka10210" ref="A2:N11" totalsRowShown="0">
  <autoFilter ref="A2:N11"/>
  <sortState ref="A3:N3">
    <sortCondition descending="1" ref="M2:M3"/>
  </sortState>
  <tableColumns count="14">
    <tableColumn id="1" name="star.čis." dataDxfId="152"/>
    <tableColumn id="3" name="Jméno" dataDxfId="151"/>
    <tableColumn id="2" name="Příjmení" dataDxfId="150"/>
    <tableColumn id="6" name="Model" dataDxfId="149"/>
    <tableColumn id="14" name="Motor" dataDxfId="64"/>
    <tableColumn id="4" name="Konstruktér" dataDxfId="148"/>
    <tableColumn id="5" name="Rok" dataDxfId="147"/>
    <tableColumn id="7" name="1.start"/>
    <tableColumn id="8" name="2.start"/>
    <tableColumn id="9" name="3.start"/>
    <tableColumn id="10" name="4.start"/>
    <tableColumn id="11" name="fly off"/>
    <tableColumn id="12" name="celkem" dataDxfId="146">
      <calculatedColumnFormula>IF(ISERR(LARGE(Tabulka10210[[#This Row],[1.start]:[4.start]],1)),0,LARGE(Tabulka10210[[#This Row],[1.start]:[4.start]],1))+IF(ISERR(LARGE(Tabulka10210[[#This Row],[1.start]:[4.start]],2)),0,LARGE(Tabulka10210[[#This Row],[1.start]:[4.start]],2))+IF(ISERR(LARGE(Tabulka10210[[#This Row],[1.start]:[4.start]],3)),0,LARGE(Tabulka10210[[#This Row],[1.start]:[4.start]],3))+Tabulka10210[[#This Row],[fly off]]</calculatedColumnFormula>
    </tableColumn>
    <tableColumn id="13" name="pořadí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2" name="Tabulka12" displayName="Tabulka12" ref="A2:M20" totalsRowShown="0">
  <autoFilter ref="A2:M20"/>
  <sortState ref="A3:M3">
    <sortCondition descending="1" ref="L2:L3"/>
  </sortState>
  <tableColumns count="13">
    <tableColumn id="1" name="star.čis." dataDxfId="145"/>
    <tableColumn id="3" name="Jméno" dataDxfId="144"/>
    <tableColumn id="2" name="Příjmení" dataDxfId="143"/>
    <tableColumn id="5" name="Model" dataDxfId="142"/>
    <tableColumn id="6" name="Konstruktér" dataDxfId="141"/>
    <tableColumn id="4" name="Rok" dataDxfId="140"/>
    <tableColumn id="7" name="1.start"/>
    <tableColumn id="8" name="2.start"/>
    <tableColumn id="9" name="3.start"/>
    <tableColumn id="10" name="4.start"/>
    <tableColumn id="11" name="fly off"/>
    <tableColumn id="12" name="celkem" dataDxfId="139">
      <calculatedColumnFormula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calculatedColumnFormula>
    </tableColumn>
    <tableColumn id="13" name="pořadí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0" name="Tabulka10" displayName="Tabulka10" ref="A2:M14" totalsRowShown="0">
  <autoFilter ref="A2:M14"/>
  <sortState ref="A3:N3">
    <sortCondition descending="1" ref="L2:L3"/>
  </sortState>
  <tableColumns count="13">
    <tableColumn id="1" name="star.čis." dataDxfId="138"/>
    <tableColumn id="3" name="Jméno" dataDxfId="137"/>
    <tableColumn id="2" name="Příjmení" dataDxfId="136"/>
    <tableColumn id="5" name="Model" dataDxfId="135"/>
    <tableColumn id="6" name="Konstruktér" dataDxfId="134"/>
    <tableColumn id="4" name="Rok" dataDxfId="133"/>
    <tableColumn id="7" name="1.start" dataDxfId="132"/>
    <tableColumn id="8" name="2.start"/>
    <tableColumn id="9" name="3.start"/>
    <tableColumn id="10" name="4.start"/>
    <tableColumn id="11" name="fly off"/>
    <tableColumn id="12" name="celkem" dataDxfId="131">
      <calculatedColumnFormula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calculatedColumnFormula>
    </tableColumn>
    <tableColumn id="13" name="pořadí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5" name="Tabulka5" displayName="Tabulka5" ref="A2:N10" totalsRowShown="0">
  <autoFilter ref="A2:N10"/>
  <sortState ref="A3:N3">
    <sortCondition descending="1" ref="M2:M3"/>
  </sortState>
  <tableColumns count="14">
    <tableColumn id="1" name="star.čis." dataDxfId="130"/>
    <tableColumn id="3" name="Jméno" dataDxfId="129"/>
    <tableColumn id="2" name="Příjmení" dataDxfId="128"/>
    <tableColumn id="6" name="Model" dataDxfId="127"/>
    <tableColumn id="14" name="Motor" dataDxfId="63"/>
    <tableColumn id="5" name="Konstruktér" dataDxfId="126"/>
    <tableColumn id="4" name="Rok" dataDxfId="125"/>
    <tableColumn id="7" name="1.start"/>
    <tableColumn id="8" name="2.start"/>
    <tableColumn id="9" name="3.start"/>
    <tableColumn id="10" name="4.start"/>
    <tableColumn id="11" name="fly off"/>
    <tableColumn id="12" name="celkem" dataDxfId="124">
      <calculatedColumnFormula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calculatedColumnFormula>
    </tableColumn>
    <tableColumn id="13" name="pořadí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pageSetUpPr fitToPage="1"/>
  </sheetPr>
  <dimension ref="A1:N13"/>
  <sheetViews>
    <sheetView tabSelected="1" workbookViewId="0">
      <pane ySplit="2" topLeftCell="A3" activePane="bottomLeft" state="frozen"/>
      <selection activeCell="E23" sqref="E23"/>
      <selection pane="bottomLeft" activeCell="I20" sqref="I20"/>
    </sheetView>
  </sheetViews>
  <sheetFormatPr defaultRowHeight="15" x14ac:dyDescent="0.25"/>
  <cols>
    <col min="1" max="1" width="10.5703125" customWidth="1"/>
    <col min="2" max="2" width="15.7109375" style="4" customWidth="1"/>
    <col min="3" max="3" width="18.140625" customWidth="1"/>
    <col min="4" max="5" width="25.5703125" style="5" customWidth="1"/>
    <col min="6" max="6" width="21.5703125" customWidth="1"/>
    <col min="7" max="7" width="8.85546875" customWidth="1"/>
    <col min="12" max="12" width="9.5703125" style="1" customWidth="1"/>
  </cols>
  <sheetData>
    <row r="1" spans="1:14" ht="26.25" x14ac:dyDescent="0.4">
      <c r="A1" s="3" t="s">
        <v>10</v>
      </c>
      <c r="B1" s="3"/>
    </row>
    <row r="2" spans="1:14" x14ac:dyDescent="0.25">
      <c r="A2" t="s">
        <v>1</v>
      </c>
      <c r="B2" s="4" t="s">
        <v>19</v>
      </c>
      <c r="C2" t="s">
        <v>20</v>
      </c>
      <c r="D2" s="5" t="s">
        <v>23</v>
      </c>
      <c r="E2" s="5" t="s">
        <v>374</v>
      </c>
      <c r="F2" s="5" t="s">
        <v>116</v>
      </c>
      <c r="G2" t="s">
        <v>115</v>
      </c>
      <c r="H2" t="s">
        <v>2</v>
      </c>
      <c r="I2" t="s">
        <v>3</v>
      </c>
      <c r="J2" t="s">
        <v>4</v>
      </c>
      <c r="K2" t="s">
        <v>5</v>
      </c>
      <c r="L2" t="s">
        <v>8</v>
      </c>
      <c r="M2" s="1" t="s">
        <v>9</v>
      </c>
      <c r="N2" t="s">
        <v>18</v>
      </c>
    </row>
    <row r="3" spans="1:14" x14ac:dyDescent="0.25">
      <c r="A3" s="5">
        <v>7</v>
      </c>
      <c r="B3" s="6" t="s">
        <v>155</v>
      </c>
      <c r="C3" s="6" t="s">
        <v>156</v>
      </c>
      <c r="D3" s="6" t="s">
        <v>167</v>
      </c>
      <c r="E3" s="12" t="s">
        <v>375</v>
      </c>
      <c r="F3" s="6" t="s">
        <v>168</v>
      </c>
      <c r="G3" s="6">
        <v>1949</v>
      </c>
      <c r="I3" s="5"/>
      <c r="J3" s="5"/>
      <c r="K3" s="5"/>
      <c r="L3"/>
      <c r="M3" s="2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0</v>
      </c>
      <c r="N3" s="4"/>
    </row>
    <row r="4" spans="1:14" x14ac:dyDescent="0.25">
      <c r="A4" s="5">
        <v>7</v>
      </c>
      <c r="B4" s="6" t="s">
        <v>155</v>
      </c>
      <c r="C4" s="6" t="s">
        <v>156</v>
      </c>
      <c r="D4" s="6" t="s">
        <v>169</v>
      </c>
      <c r="E4" s="12" t="s">
        <v>376</v>
      </c>
      <c r="F4" s="6" t="s">
        <v>170</v>
      </c>
      <c r="G4" s="6">
        <v>1944</v>
      </c>
      <c r="M4" s="2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0</v>
      </c>
    </row>
    <row r="5" spans="1:14" x14ac:dyDescent="0.25">
      <c r="A5" s="5">
        <v>8</v>
      </c>
      <c r="B5" s="6" t="s">
        <v>72</v>
      </c>
      <c r="C5" s="6" t="s">
        <v>73</v>
      </c>
      <c r="D5" s="6" t="s">
        <v>102</v>
      </c>
      <c r="E5" s="12" t="s">
        <v>377</v>
      </c>
      <c r="F5" s="6" t="s">
        <v>142</v>
      </c>
      <c r="G5" s="6">
        <v>1947</v>
      </c>
      <c r="M5" s="2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0</v>
      </c>
    </row>
    <row r="6" spans="1:14" x14ac:dyDescent="0.25">
      <c r="A6" s="5">
        <v>11</v>
      </c>
      <c r="B6" s="6" t="s">
        <v>52</v>
      </c>
      <c r="C6" s="6" t="s">
        <v>53</v>
      </c>
      <c r="D6" s="6" t="s">
        <v>171</v>
      </c>
      <c r="E6" s="12" t="s">
        <v>378</v>
      </c>
      <c r="F6" s="6" t="s">
        <v>123</v>
      </c>
      <c r="G6" s="6">
        <v>1947</v>
      </c>
      <c r="M6" s="2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0</v>
      </c>
    </row>
    <row r="7" spans="1:14" x14ac:dyDescent="0.25">
      <c r="A7" s="5">
        <v>12</v>
      </c>
      <c r="B7" s="6" t="s">
        <v>52</v>
      </c>
      <c r="C7" s="6" t="s">
        <v>67</v>
      </c>
      <c r="D7" s="6" t="s">
        <v>103</v>
      </c>
      <c r="E7" s="12">
        <v>36251</v>
      </c>
      <c r="F7" s="6" t="s">
        <v>147</v>
      </c>
      <c r="G7" s="6">
        <v>1950</v>
      </c>
      <c r="M7" s="2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0</v>
      </c>
    </row>
    <row r="8" spans="1:14" x14ac:dyDescent="0.25">
      <c r="A8" s="5">
        <v>17</v>
      </c>
      <c r="B8" s="6" t="s">
        <v>52</v>
      </c>
      <c r="C8" s="6" t="s">
        <v>69</v>
      </c>
      <c r="D8" s="6" t="s">
        <v>104</v>
      </c>
      <c r="E8" s="12" t="s">
        <v>379</v>
      </c>
      <c r="F8" s="6" t="s">
        <v>170</v>
      </c>
      <c r="G8" s="6">
        <v>1942</v>
      </c>
      <c r="M8" s="2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0</v>
      </c>
    </row>
    <row r="9" spans="1:14" x14ac:dyDescent="0.25">
      <c r="A9" s="5">
        <v>22</v>
      </c>
      <c r="B9" s="6" t="s">
        <v>54</v>
      </c>
      <c r="C9" s="6" t="s">
        <v>55</v>
      </c>
      <c r="D9" s="6" t="s">
        <v>65</v>
      </c>
      <c r="E9" s="12" t="s">
        <v>380</v>
      </c>
      <c r="F9" s="6" t="s">
        <v>172</v>
      </c>
      <c r="G9" s="6">
        <v>1949</v>
      </c>
      <c r="M9" s="2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0</v>
      </c>
    </row>
    <row r="10" spans="1:14" x14ac:dyDescent="0.25">
      <c r="A10" s="5">
        <v>26</v>
      </c>
      <c r="B10" s="6" t="s">
        <v>52</v>
      </c>
      <c r="C10" s="6" t="s">
        <v>157</v>
      </c>
      <c r="D10" s="6" t="s">
        <v>173</v>
      </c>
      <c r="E10" s="12" t="s">
        <v>381</v>
      </c>
      <c r="F10" s="6" t="s">
        <v>174</v>
      </c>
      <c r="G10" s="6">
        <v>1946</v>
      </c>
      <c r="M10" s="2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0</v>
      </c>
    </row>
    <row r="11" spans="1:14" x14ac:dyDescent="0.25">
      <c r="A11" s="5">
        <v>34</v>
      </c>
      <c r="B11" s="6" t="s">
        <v>50</v>
      </c>
      <c r="C11" s="6" t="s">
        <v>51</v>
      </c>
      <c r="D11" s="6" t="s">
        <v>66</v>
      </c>
      <c r="E11" s="12" t="s">
        <v>378</v>
      </c>
      <c r="F11" s="6" t="s">
        <v>175</v>
      </c>
      <c r="G11" s="6">
        <v>1949</v>
      </c>
      <c r="M11" s="2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0</v>
      </c>
    </row>
    <row r="12" spans="1:14" x14ac:dyDescent="0.25">
      <c r="A12" s="5">
        <v>37</v>
      </c>
      <c r="B12" s="6" t="s">
        <v>34</v>
      </c>
      <c r="C12" s="6" t="s">
        <v>61</v>
      </c>
      <c r="D12" s="6" t="s">
        <v>176</v>
      </c>
      <c r="E12" s="12" t="s">
        <v>382</v>
      </c>
      <c r="F12" s="6" t="s">
        <v>138</v>
      </c>
      <c r="G12" s="6">
        <v>1950</v>
      </c>
      <c r="M12" s="2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0</v>
      </c>
    </row>
    <row r="13" spans="1:14" x14ac:dyDescent="0.25">
      <c r="A13" s="5">
        <v>37</v>
      </c>
      <c r="B13" s="6" t="s">
        <v>34</v>
      </c>
      <c r="C13" s="6" t="s">
        <v>61</v>
      </c>
      <c r="D13" s="6" t="s">
        <v>177</v>
      </c>
      <c r="E13" s="12" t="s">
        <v>383</v>
      </c>
      <c r="F13" s="6" t="s">
        <v>178</v>
      </c>
      <c r="G13" s="6">
        <v>1951</v>
      </c>
      <c r="M13" s="2">
        <f>IF(ISERR(LARGE(Tabulka3[[#This Row],[1.start]:[4.start]],1)),0,LARGE(Tabulka3[[#This Row],[1.start]:[4.start]],1))+IF(ISERR(LARGE(Tabulka3[[#This Row],[1.start]:[4.start]],2)),0,LARGE(Tabulka3[[#This Row],[1.start]:[4.start]],2))+IF(ISERR(LARGE(Tabulka3[[#This Row],[1.start]:[4.start]],3)),0,LARGE(Tabulka3[[#This Row],[1.start]:[4.start]],3))+Tabulka3[[#This Row],[fly off]]</f>
        <v>0</v>
      </c>
    </row>
  </sheetData>
  <conditionalFormatting sqref="H3:K13">
    <cfRule type="cellIs" dxfId="58" priority="3" operator="equal">
      <formula>480</formula>
    </cfRule>
  </conditionalFormatting>
  <conditionalFormatting sqref="H3:K13">
    <cfRule type="cellIs" dxfId="57" priority="1" operator="greaterThan">
      <formula>480</formula>
    </cfRule>
    <cfRule type="cellIs" dxfId="56" priority="2" operator="equal">
      <formula>480</formula>
    </cfRule>
  </conditionalFormatting>
  <pageMargins left="0.70866141732283472" right="0.70866141732283472" top="0.78740157480314965" bottom="0.78740157480314965" header="0.31496062992125984" footer="0.31496062992125984"/>
  <pageSetup paperSize="9" scale="84" orientation="landscape" horizontalDpi="4294967293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N17"/>
  <sheetViews>
    <sheetView workbookViewId="0">
      <pane ySplit="2" topLeftCell="A3" activePane="bottomLeft" state="frozen"/>
      <selection activeCell="C33" sqref="C33"/>
      <selection pane="bottomLeft" activeCell="E19" sqref="E19"/>
    </sheetView>
  </sheetViews>
  <sheetFormatPr defaultRowHeight="15" x14ac:dyDescent="0.25"/>
  <cols>
    <col min="1" max="1" width="9.85546875" customWidth="1"/>
    <col min="2" max="2" width="13.42578125" style="4" customWidth="1"/>
    <col min="3" max="3" width="18.140625" customWidth="1"/>
    <col min="4" max="4" width="21.7109375" customWidth="1"/>
    <col min="5" max="6" width="21.7109375" style="5" customWidth="1"/>
    <col min="7" max="7" width="8.7109375" customWidth="1"/>
    <col min="12" max="12" width="9.5703125" style="1" customWidth="1"/>
  </cols>
  <sheetData>
    <row r="1" spans="1:14" ht="26.25" x14ac:dyDescent="0.4">
      <c r="A1" s="3" t="s">
        <v>15</v>
      </c>
      <c r="B1" s="3"/>
    </row>
    <row r="2" spans="1:14" x14ac:dyDescent="0.25">
      <c r="A2" t="s">
        <v>12</v>
      </c>
      <c r="B2" s="4" t="s">
        <v>19</v>
      </c>
      <c r="C2" t="s">
        <v>20</v>
      </c>
      <c r="D2" t="s">
        <v>23</v>
      </c>
      <c r="E2" s="5" t="s">
        <v>374</v>
      </c>
      <c r="F2" s="5" t="s">
        <v>116</v>
      </c>
      <c r="G2" s="5" t="s">
        <v>115</v>
      </c>
      <c r="H2" t="s">
        <v>2</v>
      </c>
      <c r="I2" t="s">
        <v>3</v>
      </c>
      <c r="J2" t="s">
        <v>4</v>
      </c>
      <c r="K2" t="s">
        <v>5</v>
      </c>
      <c r="L2" t="s">
        <v>8</v>
      </c>
      <c r="M2" s="1" t="s">
        <v>9</v>
      </c>
      <c r="N2" t="s">
        <v>18</v>
      </c>
    </row>
    <row r="3" spans="1:14" x14ac:dyDescent="0.25">
      <c r="A3" s="5">
        <v>4</v>
      </c>
      <c r="B3" s="6" t="s">
        <v>179</v>
      </c>
      <c r="C3" s="6" t="s">
        <v>180</v>
      </c>
      <c r="D3" s="6" t="s">
        <v>278</v>
      </c>
      <c r="E3" s="12" t="s">
        <v>416</v>
      </c>
      <c r="F3" s="6" t="s">
        <v>279</v>
      </c>
      <c r="G3" s="6">
        <v>1954</v>
      </c>
      <c r="H3" s="5"/>
      <c r="I3" s="5"/>
      <c r="J3" s="5"/>
      <c r="K3" s="5"/>
      <c r="L3"/>
      <c r="M3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  <c r="N3" s="5"/>
    </row>
    <row r="4" spans="1:14" x14ac:dyDescent="0.25">
      <c r="A4" s="5">
        <v>7</v>
      </c>
      <c r="B4" s="6" t="s">
        <v>155</v>
      </c>
      <c r="C4" s="6" t="s">
        <v>156</v>
      </c>
      <c r="D4" s="6" t="s">
        <v>280</v>
      </c>
      <c r="E4" s="12" t="s">
        <v>417</v>
      </c>
      <c r="F4" s="6" t="s">
        <v>281</v>
      </c>
      <c r="G4" s="6">
        <v>1955</v>
      </c>
      <c r="M4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  <row r="5" spans="1:14" x14ac:dyDescent="0.25">
      <c r="A5" s="5">
        <v>8</v>
      </c>
      <c r="B5" s="6" t="s">
        <v>72</v>
      </c>
      <c r="C5" s="6" t="s">
        <v>73</v>
      </c>
      <c r="D5" s="6" t="s">
        <v>79</v>
      </c>
      <c r="E5" s="12" t="s">
        <v>426</v>
      </c>
      <c r="F5" s="6" t="s">
        <v>133</v>
      </c>
      <c r="G5" s="6">
        <v>1945</v>
      </c>
      <c r="M5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  <row r="6" spans="1:14" x14ac:dyDescent="0.25">
      <c r="A6" s="5">
        <v>12</v>
      </c>
      <c r="B6" s="6" t="s">
        <v>52</v>
      </c>
      <c r="C6" s="6" t="s">
        <v>67</v>
      </c>
      <c r="D6" s="6" t="s">
        <v>77</v>
      </c>
      <c r="E6" s="12">
        <v>10</v>
      </c>
      <c r="F6" s="6" t="s">
        <v>119</v>
      </c>
      <c r="G6" s="6">
        <v>1940</v>
      </c>
      <c r="M6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  <row r="7" spans="1:14" x14ac:dyDescent="0.25">
      <c r="A7" s="5">
        <v>14</v>
      </c>
      <c r="B7" s="6" t="s">
        <v>52</v>
      </c>
      <c r="C7" s="6" t="s">
        <v>181</v>
      </c>
      <c r="D7" s="6" t="s">
        <v>282</v>
      </c>
      <c r="E7" s="12" t="s">
        <v>418</v>
      </c>
      <c r="F7" s="6" t="s">
        <v>119</v>
      </c>
      <c r="G7" s="6">
        <v>1940</v>
      </c>
      <c r="M7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  <row r="8" spans="1:14" x14ac:dyDescent="0.25">
      <c r="A8" s="5">
        <v>17</v>
      </c>
      <c r="B8" s="6" t="s">
        <v>52</v>
      </c>
      <c r="C8" s="6" t="s">
        <v>69</v>
      </c>
      <c r="D8" s="6" t="s">
        <v>77</v>
      </c>
      <c r="E8" s="12" t="s">
        <v>419</v>
      </c>
      <c r="F8" s="6" t="s">
        <v>119</v>
      </c>
      <c r="G8" s="6">
        <v>1940</v>
      </c>
      <c r="M8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  <row r="9" spans="1:14" x14ac:dyDescent="0.25">
      <c r="A9" s="5">
        <v>22</v>
      </c>
      <c r="B9" s="6" t="s">
        <v>54</v>
      </c>
      <c r="C9" s="6" t="s">
        <v>55</v>
      </c>
      <c r="D9" s="6" t="s">
        <v>106</v>
      </c>
      <c r="E9" s="12" t="s">
        <v>420</v>
      </c>
      <c r="F9" s="6" t="s">
        <v>149</v>
      </c>
      <c r="G9" s="6">
        <v>1940</v>
      </c>
      <c r="M9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  <row r="10" spans="1:14" x14ac:dyDescent="0.25">
      <c r="A10" s="5">
        <v>23</v>
      </c>
      <c r="B10" s="6" t="s">
        <v>39</v>
      </c>
      <c r="C10" s="6" t="s">
        <v>129</v>
      </c>
      <c r="D10" s="6" t="s">
        <v>283</v>
      </c>
      <c r="E10" s="12" t="s">
        <v>421</v>
      </c>
      <c r="F10" s="6" t="s">
        <v>284</v>
      </c>
      <c r="G10" s="6">
        <v>1956</v>
      </c>
      <c r="M10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  <row r="11" spans="1:14" x14ac:dyDescent="0.25">
      <c r="A11" s="5">
        <v>23</v>
      </c>
      <c r="B11" s="6" t="s">
        <v>39</v>
      </c>
      <c r="C11" s="6" t="s">
        <v>129</v>
      </c>
      <c r="D11" s="6" t="s">
        <v>78</v>
      </c>
      <c r="E11" s="12" t="s">
        <v>422</v>
      </c>
      <c r="F11" s="6" t="s">
        <v>285</v>
      </c>
      <c r="G11" s="6">
        <v>1954</v>
      </c>
      <c r="M11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  <row r="12" spans="1:14" x14ac:dyDescent="0.25">
      <c r="A12" s="5">
        <v>26</v>
      </c>
      <c r="B12" s="6" t="s">
        <v>52</v>
      </c>
      <c r="C12" s="6" t="s">
        <v>157</v>
      </c>
      <c r="D12" s="6" t="s">
        <v>80</v>
      </c>
      <c r="E12" s="12" t="s">
        <v>423</v>
      </c>
      <c r="F12" s="6" t="s">
        <v>279</v>
      </c>
      <c r="G12" s="6">
        <v>1954</v>
      </c>
      <c r="M12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  <row r="13" spans="1:14" x14ac:dyDescent="0.25">
      <c r="A13" s="5">
        <v>32</v>
      </c>
      <c r="B13" s="6" t="s">
        <v>72</v>
      </c>
      <c r="C13" s="6" t="s">
        <v>75</v>
      </c>
      <c r="D13" s="6" t="s">
        <v>79</v>
      </c>
      <c r="E13" s="12" t="s">
        <v>424</v>
      </c>
      <c r="F13" s="6" t="s">
        <v>286</v>
      </c>
      <c r="G13" s="6">
        <v>1945</v>
      </c>
      <c r="M13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  <row r="14" spans="1:14" x14ac:dyDescent="0.25">
      <c r="A14" s="5">
        <v>33</v>
      </c>
      <c r="B14" s="6" t="s">
        <v>70</v>
      </c>
      <c r="C14" s="6" t="s">
        <v>71</v>
      </c>
      <c r="D14" s="6" t="s">
        <v>287</v>
      </c>
      <c r="E14" s="12">
        <v>45843</v>
      </c>
      <c r="F14" s="6" t="s">
        <v>128</v>
      </c>
      <c r="G14" s="6">
        <v>1950</v>
      </c>
      <c r="M14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  <row r="15" spans="1:14" x14ac:dyDescent="0.25">
      <c r="A15" s="5">
        <v>34</v>
      </c>
      <c r="B15" s="6" t="s">
        <v>50</v>
      </c>
      <c r="C15" s="6" t="s">
        <v>51</v>
      </c>
      <c r="D15" s="6" t="s">
        <v>66</v>
      </c>
      <c r="E15" s="12" t="s">
        <v>398</v>
      </c>
      <c r="F15" s="6" t="s">
        <v>175</v>
      </c>
      <c r="G15" s="6">
        <v>1949</v>
      </c>
      <c r="M15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  <row r="16" spans="1:14" x14ac:dyDescent="0.25">
      <c r="A16" s="5">
        <v>34</v>
      </c>
      <c r="B16" s="6" t="s">
        <v>50</v>
      </c>
      <c r="C16" s="6" t="s">
        <v>51</v>
      </c>
      <c r="D16" s="6" t="s">
        <v>64</v>
      </c>
      <c r="E16" s="12" t="s">
        <v>425</v>
      </c>
      <c r="F16" s="6" t="s">
        <v>208</v>
      </c>
      <c r="G16" s="6">
        <v>1950</v>
      </c>
      <c r="M16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  <row r="17" spans="1:13" x14ac:dyDescent="0.25">
      <c r="A17" s="5">
        <v>37</v>
      </c>
      <c r="B17" s="6" t="s">
        <v>34</v>
      </c>
      <c r="C17" s="6" t="s">
        <v>61</v>
      </c>
      <c r="D17" s="6" t="s">
        <v>106</v>
      </c>
      <c r="E17" s="12" t="s">
        <v>399</v>
      </c>
      <c r="F17" s="6" t="s">
        <v>149</v>
      </c>
      <c r="G17" s="6">
        <v>1940</v>
      </c>
      <c r="M17" s="2">
        <f>IF(ISERR(LARGE(Tabulka8[[#This Row],[1.start]:[4.start]],1)),0,LARGE(Tabulka8[[#This Row],[1.start]:[4.start]],1))+IF(ISERR(LARGE(Tabulka8[[#This Row],[1.start]:[4.start]],2)),0,LARGE(Tabulka8[[#This Row],[1.start]:[4.start]],2))+IF(ISERR(LARGE(Tabulka8[[#This Row],[1.start]:[4.start]],3)),0,LARGE(Tabulka8[[#This Row],[1.start]:[4.start]],3))+Tabulka8[[#This Row],[fly off]]</f>
        <v>0</v>
      </c>
    </row>
  </sheetData>
  <conditionalFormatting sqref="H3:K17">
    <cfRule type="cellIs" dxfId="29" priority="3" operator="equal">
      <formula>6*60</formula>
    </cfRule>
  </conditionalFormatting>
  <conditionalFormatting sqref="H3:K17">
    <cfRule type="cellIs" dxfId="28" priority="1" operator="greaterThan">
      <formula>360</formula>
    </cfRule>
    <cfRule type="cellIs" dxfId="27" priority="2" operator="equal">
      <formula>360</formula>
    </cfRule>
  </conditionalFormatting>
  <pageMargins left="0.70866141732283472" right="0.70866141732283472" top="0.78740157480314965" bottom="0.78740157480314965" header="0.31496062992125984" footer="0.31496062992125984"/>
  <pageSetup paperSize="9" scale="88" orientation="landscape" horizontalDpi="4294967293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N11"/>
  <sheetViews>
    <sheetView workbookViewId="0">
      <pane ySplit="2" topLeftCell="A3" activePane="bottomLeft" state="frozen"/>
      <selection activeCell="C33" sqref="C33"/>
      <selection pane="bottomLeft" activeCell="F15" sqref="F15"/>
    </sheetView>
  </sheetViews>
  <sheetFormatPr defaultRowHeight="15" x14ac:dyDescent="0.25"/>
  <cols>
    <col min="1" max="1" width="9.85546875" style="5" customWidth="1"/>
    <col min="2" max="2" width="18.5703125" style="5" customWidth="1"/>
    <col min="3" max="5" width="24.140625" style="5" customWidth="1"/>
    <col min="6" max="6" width="21.7109375" style="5" customWidth="1"/>
    <col min="7" max="7" width="25.7109375" style="5" customWidth="1"/>
    <col min="8" max="11" width="9.140625" style="5"/>
    <col min="12" max="12" width="9.5703125" style="1" customWidth="1"/>
    <col min="13" max="16384" width="9.140625" style="5"/>
  </cols>
  <sheetData>
    <row r="1" spans="1:14" ht="26.25" x14ac:dyDescent="0.4">
      <c r="A1" s="3" t="s">
        <v>22</v>
      </c>
      <c r="B1" s="3"/>
    </row>
    <row r="2" spans="1:14" x14ac:dyDescent="0.25">
      <c r="A2" s="5" t="s">
        <v>12</v>
      </c>
      <c r="B2" s="5" t="s">
        <v>19</v>
      </c>
      <c r="C2" s="5" t="s">
        <v>20</v>
      </c>
      <c r="D2" s="5" t="s">
        <v>23</v>
      </c>
      <c r="E2" s="5" t="s">
        <v>374</v>
      </c>
      <c r="F2" s="5" t="s">
        <v>116</v>
      </c>
      <c r="G2" s="5" t="s">
        <v>115</v>
      </c>
      <c r="H2" s="5" t="s">
        <v>2</v>
      </c>
      <c r="I2" s="5" t="s">
        <v>3</v>
      </c>
      <c r="J2" s="5" t="s">
        <v>4</v>
      </c>
      <c r="K2" s="5" t="s">
        <v>5</v>
      </c>
      <c r="L2" s="5" t="s">
        <v>8</v>
      </c>
      <c r="M2" s="1" t="s">
        <v>9</v>
      </c>
      <c r="N2" s="5" t="s">
        <v>18</v>
      </c>
    </row>
    <row r="3" spans="1:14" x14ac:dyDescent="0.25">
      <c r="A3" s="5">
        <v>2</v>
      </c>
      <c r="B3" s="6" t="s">
        <v>32</v>
      </c>
      <c r="C3" s="6" t="s">
        <v>33</v>
      </c>
      <c r="D3" s="6" t="s">
        <v>76</v>
      </c>
      <c r="E3" s="12" t="s">
        <v>427</v>
      </c>
      <c r="F3" s="6" t="s">
        <v>127</v>
      </c>
      <c r="G3" s="6">
        <v>1953</v>
      </c>
      <c r="L3" s="5"/>
      <c r="M3" s="2">
        <f>IF(ISERR(LARGE(Tabulka816[[#This Row],[1.start]:[4.start]],1)),0,LARGE(Tabulka816[[#This Row],[1.start]:[4.start]],1))+IF(ISERR(LARGE(Tabulka816[[#This Row],[1.start]:[4.start]],2)),0,LARGE(Tabulka816[[#This Row],[1.start]:[4.start]],2))+IF(ISERR(LARGE(Tabulka816[[#This Row],[1.start]:[4.start]],3)),0,LARGE(Tabulka816[[#This Row],[1.start]:[4.start]],3))+Tabulka816[[#This Row],[fly off]]</f>
        <v>0</v>
      </c>
    </row>
    <row r="4" spans="1:14" x14ac:dyDescent="0.25">
      <c r="A4" s="5">
        <v>7</v>
      </c>
      <c r="B4" s="6" t="s">
        <v>155</v>
      </c>
      <c r="C4" s="6" t="s">
        <v>156</v>
      </c>
      <c r="D4" s="6" t="s">
        <v>288</v>
      </c>
      <c r="E4" s="12" t="s">
        <v>428</v>
      </c>
      <c r="F4" s="6" t="s">
        <v>289</v>
      </c>
      <c r="G4" s="6">
        <v>1954</v>
      </c>
      <c r="M4" s="2">
        <f>IF(ISERR(LARGE(Tabulka816[[#This Row],[1.start]:[4.start]],1)),0,LARGE(Tabulka816[[#This Row],[1.start]:[4.start]],1))+IF(ISERR(LARGE(Tabulka816[[#This Row],[1.start]:[4.start]],2)),0,LARGE(Tabulka816[[#This Row],[1.start]:[4.start]],2))+IF(ISERR(LARGE(Tabulka816[[#This Row],[1.start]:[4.start]],3)),0,LARGE(Tabulka816[[#This Row],[1.start]:[4.start]],3))+Tabulka816[[#This Row],[fly off]]</f>
        <v>0</v>
      </c>
    </row>
    <row r="5" spans="1:14" x14ac:dyDescent="0.25">
      <c r="A5" s="5">
        <v>12</v>
      </c>
      <c r="B5" s="6" t="s">
        <v>52</v>
      </c>
      <c r="C5" s="6" t="s">
        <v>67</v>
      </c>
      <c r="D5" s="6" t="s">
        <v>84</v>
      </c>
      <c r="E5" s="12">
        <v>45779</v>
      </c>
      <c r="F5" s="6" t="s">
        <v>134</v>
      </c>
      <c r="G5" s="6">
        <v>1953</v>
      </c>
      <c r="M5" s="2">
        <f>IF(ISERR(LARGE(Tabulka816[[#This Row],[1.start]:[4.start]],1)),0,LARGE(Tabulka816[[#This Row],[1.start]:[4.start]],1))+IF(ISERR(LARGE(Tabulka816[[#This Row],[1.start]:[4.start]],2)),0,LARGE(Tabulka816[[#This Row],[1.start]:[4.start]],2))+IF(ISERR(LARGE(Tabulka816[[#This Row],[1.start]:[4.start]],3)),0,LARGE(Tabulka816[[#This Row],[1.start]:[4.start]],3))+Tabulka816[[#This Row],[fly off]]</f>
        <v>0</v>
      </c>
    </row>
    <row r="6" spans="1:14" x14ac:dyDescent="0.25">
      <c r="A6" s="5">
        <v>25</v>
      </c>
      <c r="B6" s="6" t="s">
        <v>37</v>
      </c>
      <c r="C6" s="6" t="s">
        <v>38</v>
      </c>
      <c r="D6" s="6" t="s">
        <v>65</v>
      </c>
      <c r="E6" s="12">
        <v>45779</v>
      </c>
      <c r="F6" s="6" t="s">
        <v>172</v>
      </c>
      <c r="G6" s="6">
        <v>1948</v>
      </c>
      <c r="M6" s="2">
        <f>IF(ISERR(LARGE(Tabulka816[[#This Row],[1.start]:[4.start]],1)),0,LARGE(Tabulka816[[#This Row],[1.start]:[4.start]],1))+IF(ISERR(LARGE(Tabulka816[[#This Row],[1.start]:[4.start]],2)),0,LARGE(Tabulka816[[#This Row],[1.start]:[4.start]],2))+IF(ISERR(LARGE(Tabulka816[[#This Row],[1.start]:[4.start]],3)),0,LARGE(Tabulka816[[#This Row],[1.start]:[4.start]],3))+Tabulka816[[#This Row],[fly off]]</f>
        <v>0</v>
      </c>
    </row>
    <row r="7" spans="1:14" x14ac:dyDescent="0.25">
      <c r="A7" s="5">
        <v>26</v>
      </c>
      <c r="B7" s="6" t="s">
        <v>52</v>
      </c>
      <c r="C7" s="6" t="s">
        <v>157</v>
      </c>
      <c r="D7" s="6" t="s">
        <v>290</v>
      </c>
      <c r="E7" s="12" t="s">
        <v>429</v>
      </c>
      <c r="F7" s="6" t="s">
        <v>291</v>
      </c>
      <c r="G7" s="6">
        <v>1956</v>
      </c>
      <c r="M7" s="2">
        <f>IF(ISERR(LARGE(Tabulka816[[#This Row],[1.start]:[4.start]],1)),0,LARGE(Tabulka816[[#This Row],[1.start]:[4.start]],1))+IF(ISERR(LARGE(Tabulka816[[#This Row],[1.start]:[4.start]],2)),0,LARGE(Tabulka816[[#This Row],[1.start]:[4.start]],2))+IF(ISERR(LARGE(Tabulka816[[#This Row],[1.start]:[4.start]],3)),0,LARGE(Tabulka816[[#This Row],[1.start]:[4.start]],3))+Tabulka816[[#This Row],[fly off]]</f>
        <v>0</v>
      </c>
    </row>
    <row r="8" spans="1:14" x14ac:dyDescent="0.25">
      <c r="A8" s="5">
        <v>26</v>
      </c>
      <c r="B8" s="6" t="s">
        <v>52</v>
      </c>
      <c r="C8" s="6" t="s">
        <v>157</v>
      </c>
      <c r="D8" s="6" t="s">
        <v>292</v>
      </c>
      <c r="E8" s="12" t="s">
        <v>430</v>
      </c>
      <c r="F8" s="6" t="s">
        <v>293</v>
      </c>
      <c r="G8" s="6">
        <v>1955</v>
      </c>
      <c r="M8" s="2">
        <f>IF(ISERR(LARGE(Tabulka816[[#This Row],[1.start]:[4.start]],1)),0,LARGE(Tabulka816[[#This Row],[1.start]:[4.start]],1))+IF(ISERR(LARGE(Tabulka816[[#This Row],[1.start]:[4.start]],2)),0,LARGE(Tabulka816[[#This Row],[1.start]:[4.start]],2))+IF(ISERR(LARGE(Tabulka816[[#This Row],[1.start]:[4.start]],3)),0,LARGE(Tabulka816[[#This Row],[1.start]:[4.start]],3))+Tabulka816[[#This Row],[fly off]]</f>
        <v>0</v>
      </c>
    </row>
    <row r="9" spans="1:14" x14ac:dyDescent="0.25">
      <c r="A9" s="5">
        <v>33</v>
      </c>
      <c r="B9" s="6" t="s">
        <v>70</v>
      </c>
      <c r="C9" s="6" t="s">
        <v>71</v>
      </c>
      <c r="D9" s="6" t="s">
        <v>82</v>
      </c>
      <c r="E9" s="12">
        <v>45779</v>
      </c>
      <c r="F9" s="6" t="s">
        <v>135</v>
      </c>
      <c r="G9" s="6">
        <v>1956</v>
      </c>
      <c r="M9" s="2">
        <f>IF(ISERR(LARGE(Tabulka816[[#This Row],[1.start]:[4.start]],1)),0,LARGE(Tabulka816[[#This Row],[1.start]:[4.start]],1))+IF(ISERR(LARGE(Tabulka816[[#This Row],[1.start]:[4.start]],2)),0,LARGE(Tabulka816[[#This Row],[1.start]:[4.start]],2))+IF(ISERR(LARGE(Tabulka816[[#This Row],[1.start]:[4.start]],3)),0,LARGE(Tabulka816[[#This Row],[1.start]:[4.start]],3))+Tabulka816[[#This Row],[fly off]]</f>
        <v>0</v>
      </c>
    </row>
    <row r="10" spans="1:14" x14ac:dyDescent="0.25">
      <c r="A10" s="5">
        <v>34</v>
      </c>
      <c r="B10" s="6" t="s">
        <v>50</v>
      </c>
      <c r="C10" s="6" t="s">
        <v>51</v>
      </c>
      <c r="D10" s="6" t="s">
        <v>83</v>
      </c>
      <c r="E10" s="12" t="s">
        <v>431</v>
      </c>
      <c r="F10" s="6" t="s">
        <v>294</v>
      </c>
      <c r="G10" s="6">
        <v>1954</v>
      </c>
      <c r="M10" s="2">
        <f>IF(ISERR(LARGE(Tabulka816[[#This Row],[1.start]:[4.start]],1)),0,LARGE(Tabulka816[[#This Row],[1.start]:[4.start]],1))+IF(ISERR(LARGE(Tabulka816[[#This Row],[1.start]:[4.start]],2)),0,LARGE(Tabulka816[[#This Row],[1.start]:[4.start]],2))+IF(ISERR(LARGE(Tabulka816[[#This Row],[1.start]:[4.start]],3)),0,LARGE(Tabulka816[[#This Row],[1.start]:[4.start]],3))+Tabulka816[[#This Row],[fly off]]</f>
        <v>0</v>
      </c>
    </row>
    <row r="11" spans="1:14" x14ac:dyDescent="0.25">
      <c r="A11" s="5">
        <v>37</v>
      </c>
      <c r="B11" s="6" t="s">
        <v>34</v>
      </c>
      <c r="C11" s="6" t="s">
        <v>61</v>
      </c>
      <c r="D11" s="6" t="s">
        <v>85</v>
      </c>
      <c r="E11" s="12" t="s">
        <v>432</v>
      </c>
      <c r="F11" s="6" t="s">
        <v>136</v>
      </c>
      <c r="G11" s="6">
        <v>1951</v>
      </c>
      <c r="M11" s="2">
        <f>IF(ISERR(LARGE(Tabulka816[[#This Row],[1.start]:[4.start]],1)),0,LARGE(Tabulka816[[#This Row],[1.start]:[4.start]],1))+IF(ISERR(LARGE(Tabulka816[[#This Row],[1.start]:[4.start]],2)),0,LARGE(Tabulka816[[#This Row],[1.start]:[4.start]],2))+IF(ISERR(LARGE(Tabulka816[[#This Row],[1.start]:[4.start]],3)),0,LARGE(Tabulka816[[#This Row],[1.start]:[4.start]],3))+Tabulka816[[#This Row],[fly off]]</f>
        <v>0</v>
      </c>
    </row>
  </sheetData>
  <conditionalFormatting sqref="H3:K11">
    <cfRule type="cellIs" dxfId="26" priority="3" operator="equal">
      <formula>6*60</formula>
    </cfRule>
  </conditionalFormatting>
  <conditionalFormatting sqref="H3:K11">
    <cfRule type="cellIs" dxfId="25" priority="1" operator="greaterThan">
      <formula>360</formula>
    </cfRule>
    <cfRule type="cellIs" dxfId="24" priority="2" operator="equal">
      <formula>360</formula>
    </cfRule>
  </conditionalFormatting>
  <pageMargins left="0.70866141732283472" right="0.70866141732283472" top="0.78740157480314965" bottom="0.78740157480314965" header="0.31496062992125984" footer="0.31496062992125984"/>
  <pageSetup paperSize="9" scale="72" orientation="landscape" horizontalDpi="4294967293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N19"/>
  <sheetViews>
    <sheetView workbookViewId="0">
      <pane ySplit="2" topLeftCell="A3" activePane="bottomLeft" state="frozen"/>
      <selection activeCell="C33" sqref="C33"/>
      <selection pane="bottomLeft" activeCell="I20" sqref="I20"/>
    </sheetView>
  </sheetViews>
  <sheetFormatPr defaultColWidth="9.140625" defaultRowHeight="15" x14ac:dyDescent="0.25"/>
  <cols>
    <col min="1" max="1" width="9.85546875" style="7" customWidth="1"/>
    <col min="2" max="2" width="17.42578125" style="4" customWidth="1"/>
    <col min="3" max="3" width="20.28515625" style="4" bestFit="1" customWidth="1"/>
    <col min="4" max="4" width="20" style="4" customWidth="1"/>
    <col min="5" max="5" width="20" style="5" customWidth="1"/>
    <col min="6" max="6" width="30.5703125" style="5" customWidth="1"/>
    <col min="7" max="7" width="8.42578125" style="4" customWidth="1"/>
    <col min="8" max="11" width="9.140625" style="4"/>
    <col min="12" max="12" width="9.5703125" style="1" customWidth="1"/>
    <col min="13" max="16384" width="9.140625" style="4"/>
  </cols>
  <sheetData>
    <row r="1" spans="1:14" ht="26.25" x14ac:dyDescent="0.4">
      <c r="A1" s="8" t="s">
        <v>21</v>
      </c>
      <c r="B1" s="3"/>
    </row>
    <row r="2" spans="1:14" x14ac:dyDescent="0.25">
      <c r="A2" s="9" t="s">
        <v>12</v>
      </c>
      <c r="B2" s="4" t="s">
        <v>19</v>
      </c>
      <c r="C2" s="4" t="s">
        <v>20</v>
      </c>
      <c r="D2" s="5" t="s">
        <v>23</v>
      </c>
      <c r="E2" s="5" t="s">
        <v>374</v>
      </c>
      <c r="F2" s="5" t="s">
        <v>116</v>
      </c>
      <c r="G2" s="4" t="s">
        <v>115</v>
      </c>
      <c r="H2" s="4" t="s">
        <v>2</v>
      </c>
      <c r="I2" s="4" t="s">
        <v>3</v>
      </c>
      <c r="J2" s="4" t="s">
        <v>4</v>
      </c>
      <c r="K2" s="4" t="s">
        <v>5</v>
      </c>
      <c r="L2" s="4" t="s">
        <v>8</v>
      </c>
      <c r="M2" s="1" t="s">
        <v>9</v>
      </c>
      <c r="N2" s="4" t="s">
        <v>18</v>
      </c>
    </row>
    <row r="3" spans="1:14" x14ac:dyDescent="0.25">
      <c r="A3" s="5">
        <v>1</v>
      </c>
      <c r="B3" s="6" t="s">
        <v>39</v>
      </c>
      <c r="C3" s="6" t="s">
        <v>40</v>
      </c>
      <c r="D3" s="6" t="s">
        <v>47</v>
      </c>
      <c r="E3" s="12" t="s">
        <v>433</v>
      </c>
      <c r="F3" s="6" t="s">
        <v>193</v>
      </c>
      <c r="G3" s="6">
        <v>1946</v>
      </c>
      <c r="I3" s="5"/>
      <c r="J3" s="5"/>
      <c r="K3" s="5"/>
      <c r="M3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  <c r="N3" s="5"/>
    </row>
    <row r="4" spans="1:14" x14ac:dyDescent="0.25">
      <c r="A4" s="5">
        <v>2</v>
      </c>
      <c r="B4" s="6" t="s">
        <v>32</v>
      </c>
      <c r="C4" s="6" t="s">
        <v>33</v>
      </c>
      <c r="D4" s="6" t="s">
        <v>189</v>
      </c>
      <c r="E4" s="12" t="s">
        <v>433</v>
      </c>
      <c r="F4" s="6" t="s">
        <v>190</v>
      </c>
      <c r="G4" s="6">
        <v>1947</v>
      </c>
      <c r="M4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5" spans="1:14" x14ac:dyDescent="0.25">
      <c r="A5" s="5">
        <v>3</v>
      </c>
      <c r="B5" s="6" t="s">
        <v>34</v>
      </c>
      <c r="C5" s="6" t="s">
        <v>35</v>
      </c>
      <c r="D5" s="6" t="s">
        <v>295</v>
      </c>
      <c r="E5" s="12" t="s">
        <v>434</v>
      </c>
      <c r="F5" s="6" t="s">
        <v>199</v>
      </c>
      <c r="G5" s="6">
        <v>1949</v>
      </c>
      <c r="M5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6" spans="1:14" x14ac:dyDescent="0.25">
      <c r="A6" s="5">
        <v>3</v>
      </c>
      <c r="B6" s="6" t="s">
        <v>34</v>
      </c>
      <c r="C6" s="6" t="s">
        <v>35</v>
      </c>
      <c r="D6" s="6" t="s">
        <v>62</v>
      </c>
      <c r="E6" s="12" t="s">
        <v>434</v>
      </c>
      <c r="F6" s="6" t="s">
        <v>191</v>
      </c>
      <c r="G6" s="6">
        <v>1950</v>
      </c>
      <c r="M6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7" spans="1:14" ht="15" customHeight="1" x14ac:dyDescent="0.25">
      <c r="A7" s="5">
        <v>4</v>
      </c>
      <c r="B7" s="6" t="s">
        <v>179</v>
      </c>
      <c r="C7" s="6" t="s">
        <v>180</v>
      </c>
      <c r="D7" s="6" t="s">
        <v>49</v>
      </c>
      <c r="E7" s="12" t="s">
        <v>435</v>
      </c>
      <c r="F7" s="6" t="s">
        <v>122</v>
      </c>
      <c r="G7" s="6">
        <v>1950</v>
      </c>
      <c r="M7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8" spans="1:14" x14ac:dyDescent="0.25">
      <c r="A8" s="5">
        <v>5</v>
      </c>
      <c r="B8" s="6" t="s">
        <v>57</v>
      </c>
      <c r="C8" s="6" t="s">
        <v>58</v>
      </c>
      <c r="D8" s="6" t="s">
        <v>85</v>
      </c>
      <c r="E8" s="12" t="s">
        <v>436</v>
      </c>
      <c r="F8" s="6" t="s">
        <v>296</v>
      </c>
      <c r="G8" s="6">
        <v>1950</v>
      </c>
      <c r="M8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9" spans="1:14" x14ac:dyDescent="0.25">
      <c r="A9" s="5">
        <v>9</v>
      </c>
      <c r="B9" s="6" t="s">
        <v>41</v>
      </c>
      <c r="C9" s="6" t="s">
        <v>42</v>
      </c>
      <c r="D9" s="6" t="s">
        <v>77</v>
      </c>
      <c r="E9" s="12" t="s">
        <v>437</v>
      </c>
      <c r="F9" s="6" t="s">
        <v>119</v>
      </c>
      <c r="G9" s="6">
        <v>1940</v>
      </c>
      <c r="M9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10" spans="1:14" x14ac:dyDescent="0.25">
      <c r="A10" s="5">
        <v>9</v>
      </c>
      <c r="B10" s="6" t="s">
        <v>41</v>
      </c>
      <c r="C10" s="6" t="s">
        <v>42</v>
      </c>
      <c r="D10" s="6" t="s">
        <v>48</v>
      </c>
      <c r="E10" s="12" t="s">
        <v>437</v>
      </c>
      <c r="F10" s="6" t="s">
        <v>118</v>
      </c>
      <c r="G10" s="6">
        <v>1941</v>
      </c>
      <c r="M10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11" spans="1:14" x14ac:dyDescent="0.25">
      <c r="A11" s="5">
        <v>10</v>
      </c>
      <c r="B11" s="6" t="s">
        <v>30</v>
      </c>
      <c r="C11" s="6" t="s">
        <v>31</v>
      </c>
      <c r="D11" s="6" t="s">
        <v>297</v>
      </c>
      <c r="E11" s="12" t="s">
        <v>438</v>
      </c>
      <c r="F11" s="6" t="s">
        <v>120</v>
      </c>
      <c r="G11" s="6">
        <v>1940</v>
      </c>
      <c r="M11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12" spans="1:14" x14ac:dyDescent="0.25">
      <c r="A12" s="5">
        <v>10</v>
      </c>
      <c r="B12" s="6" t="s">
        <v>30</v>
      </c>
      <c r="C12" s="6" t="s">
        <v>31</v>
      </c>
      <c r="D12" s="6" t="s">
        <v>189</v>
      </c>
      <c r="E12" s="12" t="s">
        <v>439</v>
      </c>
      <c r="F12" s="6" t="s">
        <v>121</v>
      </c>
      <c r="G12" s="6">
        <v>1947</v>
      </c>
      <c r="M12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13" spans="1:14" x14ac:dyDescent="0.25">
      <c r="A13" s="5">
        <v>6</v>
      </c>
      <c r="B13" s="6" t="s">
        <v>45</v>
      </c>
      <c r="C13" s="6" t="s">
        <v>46</v>
      </c>
      <c r="D13" s="6" t="s">
        <v>47</v>
      </c>
      <c r="E13" s="12" t="s">
        <v>440</v>
      </c>
      <c r="F13" s="6" t="s">
        <v>208</v>
      </c>
      <c r="G13" s="6">
        <v>1950</v>
      </c>
      <c r="M13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14" spans="1:14" x14ac:dyDescent="0.25">
      <c r="A14" s="5">
        <v>29</v>
      </c>
      <c r="B14" s="6" t="s">
        <v>182</v>
      </c>
      <c r="C14" s="6" t="s">
        <v>183</v>
      </c>
      <c r="D14" s="6" t="s">
        <v>66</v>
      </c>
      <c r="E14" s="12" t="s">
        <v>441</v>
      </c>
      <c r="F14" s="6" t="s">
        <v>200</v>
      </c>
      <c r="G14" s="6">
        <v>1949</v>
      </c>
      <c r="M14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15" spans="1:14" x14ac:dyDescent="0.25">
      <c r="A15" s="5">
        <v>18</v>
      </c>
      <c r="B15" s="6" t="s">
        <v>37</v>
      </c>
      <c r="C15" s="6" t="s">
        <v>184</v>
      </c>
      <c r="D15" s="6" t="s">
        <v>298</v>
      </c>
      <c r="E15" s="12" t="s">
        <v>442</v>
      </c>
      <c r="F15" s="6" t="s">
        <v>299</v>
      </c>
      <c r="G15" s="6">
        <v>1949</v>
      </c>
      <c r="M15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16" spans="1:14" x14ac:dyDescent="0.25">
      <c r="A16" s="5">
        <v>28</v>
      </c>
      <c r="B16" s="6" t="s">
        <v>43</v>
      </c>
      <c r="C16" s="6" t="s">
        <v>44</v>
      </c>
      <c r="D16" s="6" t="s">
        <v>194</v>
      </c>
      <c r="E16" s="12" t="s">
        <v>442</v>
      </c>
      <c r="F16" s="6" t="s">
        <v>193</v>
      </c>
      <c r="G16" s="6">
        <v>1950</v>
      </c>
      <c r="M16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17" spans="1:13" x14ac:dyDescent="0.25">
      <c r="A17" s="5">
        <v>30</v>
      </c>
      <c r="B17" s="6" t="s">
        <v>209</v>
      </c>
      <c r="C17" s="6" t="s">
        <v>210</v>
      </c>
      <c r="D17" s="6" t="s">
        <v>300</v>
      </c>
      <c r="E17" s="12" t="s">
        <v>443</v>
      </c>
      <c r="F17" s="6" t="s">
        <v>301</v>
      </c>
      <c r="G17" s="6">
        <v>1950</v>
      </c>
      <c r="M17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18" spans="1:13" x14ac:dyDescent="0.25">
      <c r="A18" s="5">
        <v>35</v>
      </c>
      <c r="B18" s="6" t="s">
        <v>256</v>
      </c>
      <c r="C18" s="6" t="s">
        <v>257</v>
      </c>
      <c r="D18" s="6" t="s">
        <v>207</v>
      </c>
      <c r="E18" s="12" t="s">
        <v>437</v>
      </c>
      <c r="F18" s="6" t="s">
        <v>119</v>
      </c>
      <c r="G18" s="6">
        <v>1940</v>
      </c>
      <c r="M18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  <row r="19" spans="1:13" x14ac:dyDescent="0.25">
      <c r="A19" s="5">
        <v>35</v>
      </c>
      <c r="B19" s="6" t="s">
        <v>256</v>
      </c>
      <c r="C19" s="6" t="s">
        <v>257</v>
      </c>
      <c r="D19" s="6" t="s">
        <v>198</v>
      </c>
      <c r="E19" s="12" t="s">
        <v>437</v>
      </c>
      <c r="F19" s="6" t="s">
        <v>199</v>
      </c>
      <c r="G19" s="6">
        <v>1949</v>
      </c>
      <c r="M19" s="2">
        <f>IF(ISERR(LARGE(Tabulka102[[#This Row],[1.start]:[4.start]],1)),0,LARGE(Tabulka102[[#This Row],[1.start]:[4.start]],1))+IF(ISERR(LARGE(Tabulka102[[#This Row],[1.start]:[4.start]],2)),0,LARGE(Tabulka102[[#This Row],[1.start]:[4.start]],2))+IF(ISERR(LARGE(Tabulka102[[#This Row],[1.start]:[4.start]],3)),0,LARGE(Tabulka102[[#This Row],[1.start]:[4.start]],3))+Tabulka102[[#This Row],[fly off]]</f>
        <v>0</v>
      </c>
    </row>
  </sheetData>
  <conditionalFormatting sqref="H3:L19">
    <cfRule type="cellIs" dxfId="23" priority="1" operator="greaterThan">
      <formula>600</formula>
    </cfRule>
    <cfRule type="cellIs" dxfId="22" priority="2" operator="greaterThan">
      <formula>600</formula>
    </cfRule>
    <cfRule type="cellIs" dxfId="21" priority="5" operator="equal">
      <formula>600</formula>
    </cfRule>
  </conditionalFormatting>
  <pageMargins left="0.70866141732283472" right="0.70866141732283472" top="0.78740157480314965" bottom="0.78740157480314965" header="0.31496062992125984" footer="0.31496062992125984"/>
  <pageSetup paperSize="9" scale="80" orientation="landscape" horizontalDpi="4294967293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fitToPage="1"/>
  </sheetPr>
  <dimension ref="A1:O19"/>
  <sheetViews>
    <sheetView workbookViewId="0">
      <pane ySplit="2" topLeftCell="A3" activePane="bottomLeft" state="frozen"/>
      <selection activeCell="C33" sqref="C33"/>
      <selection pane="bottomLeft" activeCell="D21" sqref="D21"/>
    </sheetView>
  </sheetViews>
  <sheetFormatPr defaultRowHeight="15" x14ac:dyDescent="0.25"/>
  <cols>
    <col min="1" max="1" width="10.5703125" customWidth="1"/>
    <col min="2" max="2" width="14.28515625" style="4" customWidth="1"/>
    <col min="3" max="3" width="20.28515625" bestFit="1" customWidth="1"/>
    <col min="4" max="4" width="20.28515625" style="5" customWidth="1"/>
    <col min="5" max="5" width="21" customWidth="1"/>
    <col min="6" max="6" width="9.85546875" customWidth="1"/>
    <col min="13" max="13" width="9.5703125" style="1" customWidth="1"/>
    <col min="15" max="15" width="10.85546875" bestFit="1" customWidth="1"/>
  </cols>
  <sheetData>
    <row r="1" spans="1:15" ht="26.25" x14ac:dyDescent="0.4">
      <c r="A1" s="3" t="s">
        <v>0</v>
      </c>
      <c r="B1" s="3"/>
    </row>
    <row r="2" spans="1:15" x14ac:dyDescent="0.25">
      <c r="A2" t="s">
        <v>1</v>
      </c>
      <c r="B2" s="4" t="s">
        <v>19</v>
      </c>
      <c r="C2" t="s">
        <v>20</v>
      </c>
      <c r="D2" s="5" t="s">
        <v>23</v>
      </c>
      <c r="E2" s="5" t="s">
        <v>116</v>
      </c>
      <c r="F2" t="s">
        <v>115</v>
      </c>
      <c r="G2" t="s">
        <v>2</v>
      </c>
      <c r="H2" t="s">
        <v>3</v>
      </c>
      <c r="I2" t="s">
        <v>4</v>
      </c>
      <c r="J2" t="s">
        <v>5</v>
      </c>
      <c r="K2" t="s">
        <v>6</v>
      </c>
      <c r="L2" t="s">
        <v>7</v>
      </c>
      <c r="M2" t="s">
        <v>8</v>
      </c>
      <c r="N2" s="1" t="s">
        <v>9</v>
      </c>
      <c r="O2" t="s">
        <v>18</v>
      </c>
    </row>
    <row r="3" spans="1:15" x14ac:dyDescent="0.25">
      <c r="A3" s="5">
        <v>13</v>
      </c>
      <c r="B3" s="6" t="s">
        <v>254</v>
      </c>
      <c r="C3" s="6" t="s">
        <v>255</v>
      </c>
      <c r="D3" s="6" t="s">
        <v>303</v>
      </c>
      <c r="E3" s="6" t="s">
        <v>133</v>
      </c>
      <c r="F3" s="6">
        <v>1950</v>
      </c>
      <c r="H3" s="5"/>
      <c r="I3" s="5"/>
      <c r="J3" s="5"/>
      <c r="K3" s="5"/>
      <c r="L3" s="5"/>
      <c r="M3"/>
      <c r="N3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  <c r="O3" s="4"/>
    </row>
    <row r="4" spans="1:15" x14ac:dyDescent="0.25">
      <c r="A4" s="5">
        <v>8</v>
      </c>
      <c r="B4" s="6" t="s">
        <v>72</v>
      </c>
      <c r="C4" s="6" t="s">
        <v>73</v>
      </c>
      <c r="D4" s="6" t="s">
        <v>304</v>
      </c>
      <c r="E4" s="6" t="s">
        <v>133</v>
      </c>
      <c r="F4" s="6">
        <v>1948</v>
      </c>
      <c r="N4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5" spans="1:15" x14ac:dyDescent="0.25">
      <c r="A5" s="5">
        <v>10</v>
      </c>
      <c r="B5" s="6" t="s">
        <v>30</v>
      </c>
      <c r="C5" s="6" t="s">
        <v>31</v>
      </c>
      <c r="D5" s="6" t="s">
        <v>305</v>
      </c>
      <c r="E5" s="6" t="s">
        <v>121</v>
      </c>
      <c r="F5" s="6">
        <v>1946</v>
      </c>
      <c r="N5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6" spans="1:15" x14ac:dyDescent="0.25">
      <c r="A6" s="5">
        <v>10</v>
      </c>
      <c r="B6" s="6" t="s">
        <v>30</v>
      </c>
      <c r="C6" s="6" t="s">
        <v>31</v>
      </c>
      <c r="D6" s="6" t="s">
        <v>303</v>
      </c>
      <c r="E6" s="6" t="s">
        <v>133</v>
      </c>
      <c r="F6" s="6">
        <v>1950</v>
      </c>
      <c r="N6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7" spans="1:15" x14ac:dyDescent="0.25">
      <c r="A7" s="5">
        <v>11</v>
      </c>
      <c r="B7" s="6" t="s">
        <v>52</v>
      </c>
      <c r="C7" s="6" t="s">
        <v>53</v>
      </c>
      <c r="D7" s="6" t="s">
        <v>306</v>
      </c>
      <c r="E7" s="6" t="s">
        <v>307</v>
      </c>
      <c r="F7" s="6">
        <v>1945</v>
      </c>
      <c r="N7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8" spans="1:15" x14ac:dyDescent="0.25">
      <c r="A8" s="5">
        <v>12</v>
      </c>
      <c r="B8" s="6" t="s">
        <v>52</v>
      </c>
      <c r="C8" s="6" t="s">
        <v>67</v>
      </c>
      <c r="D8" s="6" t="s">
        <v>93</v>
      </c>
      <c r="E8" s="6" t="s">
        <v>133</v>
      </c>
      <c r="F8" s="6">
        <v>1948</v>
      </c>
      <c r="N8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9" spans="1:15" x14ac:dyDescent="0.25">
      <c r="A9" s="5">
        <v>6</v>
      </c>
      <c r="B9" s="6" t="s">
        <v>45</v>
      </c>
      <c r="C9" s="6" t="s">
        <v>46</v>
      </c>
      <c r="D9" s="6" t="s">
        <v>94</v>
      </c>
      <c r="E9" s="6" t="s">
        <v>308</v>
      </c>
      <c r="F9" s="6">
        <v>1949</v>
      </c>
      <c r="N9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10" spans="1:15" x14ac:dyDescent="0.25">
      <c r="A10" s="5">
        <v>29</v>
      </c>
      <c r="B10" s="6" t="s">
        <v>182</v>
      </c>
      <c r="C10" s="6" t="s">
        <v>183</v>
      </c>
      <c r="D10" s="6" t="s">
        <v>309</v>
      </c>
      <c r="E10" s="6" t="s">
        <v>286</v>
      </c>
      <c r="F10" s="6">
        <v>1950</v>
      </c>
      <c r="N10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11" spans="1:15" x14ac:dyDescent="0.25">
      <c r="A11" s="5">
        <v>29</v>
      </c>
      <c r="B11" s="6" t="s">
        <v>182</v>
      </c>
      <c r="C11" s="6" t="s">
        <v>183</v>
      </c>
      <c r="D11" s="6" t="s">
        <v>95</v>
      </c>
      <c r="E11" s="6" t="s">
        <v>286</v>
      </c>
      <c r="F11" s="6">
        <v>1950</v>
      </c>
      <c r="N11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12" spans="1:15" x14ac:dyDescent="0.25">
      <c r="A12" s="5">
        <v>16</v>
      </c>
      <c r="B12" s="6" t="s">
        <v>239</v>
      </c>
      <c r="C12" s="6" t="s">
        <v>240</v>
      </c>
      <c r="D12" s="6" t="s">
        <v>94</v>
      </c>
      <c r="E12" s="6" t="s">
        <v>286</v>
      </c>
      <c r="F12" s="6">
        <v>1949</v>
      </c>
      <c r="N12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13" spans="1:15" x14ac:dyDescent="0.25">
      <c r="A13" s="5">
        <v>16</v>
      </c>
      <c r="B13" s="6" t="s">
        <v>239</v>
      </c>
      <c r="C13" s="6" t="s">
        <v>240</v>
      </c>
      <c r="D13" s="6" t="s">
        <v>310</v>
      </c>
      <c r="E13" s="6" t="s">
        <v>286</v>
      </c>
      <c r="F13" s="6">
        <v>1948</v>
      </c>
      <c r="N13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14" spans="1:15" x14ac:dyDescent="0.25">
      <c r="A14" s="5">
        <v>19</v>
      </c>
      <c r="B14" s="6" t="s">
        <v>36</v>
      </c>
      <c r="C14" s="6" t="s">
        <v>185</v>
      </c>
      <c r="D14" s="6" t="s">
        <v>311</v>
      </c>
      <c r="E14" s="6" t="s">
        <v>266</v>
      </c>
      <c r="F14" s="6">
        <v>1951</v>
      </c>
      <c r="N14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15" spans="1:15" x14ac:dyDescent="0.25">
      <c r="A15" s="5">
        <v>22</v>
      </c>
      <c r="B15" s="6" t="s">
        <v>54</v>
      </c>
      <c r="C15" s="6" t="s">
        <v>55</v>
      </c>
      <c r="D15" s="6" t="s">
        <v>95</v>
      </c>
      <c r="E15" s="6" t="s">
        <v>286</v>
      </c>
      <c r="F15" s="6">
        <v>1950</v>
      </c>
      <c r="N15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16" spans="1:15" x14ac:dyDescent="0.25">
      <c r="A16" s="5">
        <v>23</v>
      </c>
      <c r="B16" s="6" t="s">
        <v>39</v>
      </c>
      <c r="C16" s="6" t="s">
        <v>129</v>
      </c>
      <c r="D16" s="6" t="s">
        <v>303</v>
      </c>
      <c r="E16" s="6" t="s">
        <v>266</v>
      </c>
      <c r="F16" s="6">
        <v>1950</v>
      </c>
      <c r="N16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17" spans="1:14" x14ac:dyDescent="0.25">
      <c r="A17" s="5">
        <v>32</v>
      </c>
      <c r="B17" s="6" t="s">
        <v>72</v>
      </c>
      <c r="C17" s="6" t="s">
        <v>75</v>
      </c>
      <c r="D17" s="6" t="s">
        <v>96</v>
      </c>
      <c r="E17" s="6" t="s">
        <v>312</v>
      </c>
      <c r="F17" s="6">
        <v>1950</v>
      </c>
      <c r="N17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18" spans="1:14" x14ac:dyDescent="0.25">
      <c r="A18" s="5">
        <v>36</v>
      </c>
      <c r="B18" s="6" t="s">
        <v>39</v>
      </c>
      <c r="C18" s="6" t="s">
        <v>302</v>
      </c>
      <c r="D18" s="6" t="s">
        <v>93</v>
      </c>
      <c r="E18" s="6" t="s">
        <v>266</v>
      </c>
      <c r="F18" s="6">
        <v>1949</v>
      </c>
      <c r="N18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  <row r="19" spans="1:14" x14ac:dyDescent="0.25">
      <c r="A19" s="5">
        <v>38</v>
      </c>
      <c r="B19" s="6" t="s">
        <v>30</v>
      </c>
      <c r="C19" s="6" t="s">
        <v>92</v>
      </c>
      <c r="D19" s="6" t="s">
        <v>309</v>
      </c>
      <c r="E19" s="6" t="s">
        <v>266</v>
      </c>
      <c r="F19" s="6">
        <v>1951</v>
      </c>
      <c r="N19" s="2">
        <f>IF(ISERR(LARGE(Tabulka2[[#This Row],[1.start]:[6.start]],1)),0,LARGE(Tabulka2[[#This Row],[1.start]:[6.start]],1))+IF(ISERR(LARGE(Tabulka2[[#This Row],[1.start]:[6.start]],2)),0,LARGE(Tabulka2[[#This Row],[1.start]:[6.start]],2))+IF(ISERR(LARGE(Tabulka2[[#This Row],[1.start]:[6.start]],3)),0,LARGE(Tabulka2[[#This Row],[1.start]:[6.start]],3))+Tabulka2[[#This Row],[fly off]]</f>
        <v>0</v>
      </c>
    </row>
  </sheetData>
  <conditionalFormatting sqref="G3:L19">
    <cfRule type="cellIs" dxfId="20" priority="4" operator="equal">
      <formula>300</formula>
    </cfRule>
  </conditionalFormatting>
  <conditionalFormatting sqref="G3:L19">
    <cfRule type="cellIs" dxfId="19" priority="1" operator="greaterThan">
      <formula>300</formula>
    </cfRule>
    <cfRule type="cellIs" dxfId="18" priority="2" operator="equal">
      <formula>300</formula>
    </cfRule>
  </conditionalFormatting>
  <pageMargins left="0.70866141732283472" right="0.70866141732283472" top="0.78740157480314965" bottom="0.78740157480314965" header="0.31496062992125984" footer="0.31496062992125984"/>
  <pageSetup paperSize="9" scale="77" orientation="landscape" horizontalDpi="4294967293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pageSetUpPr fitToPage="1"/>
  </sheetPr>
  <dimension ref="A1:M11"/>
  <sheetViews>
    <sheetView workbookViewId="0">
      <pane ySplit="2" topLeftCell="A3" activePane="bottomLeft" state="frozen"/>
      <selection activeCell="C33" sqref="C33"/>
      <selection pane="bottomLeft" activeCell="C18" sqref="C18"/>
    </sheetView>
  </sheetViews>
  <sheetFormatPr defaultRowHeight="15" x14ac:dyDescent="0.25"/>
  <cols>
    <col min="1" max="1" width="9.85546875" style="5" customWidth="1"/>
    <col min="2" max="2" width="18.5703125" style="5" customWidth="1"/>
    <col min="3" max="4" width="24.140625" style="5" customWidth="1"/>
    <col min="5" max="5" width="21.7109375" style="5" customWidth="1"/>
    <col min="6" max="6" width="9" style="5" customWidth="1"/>
    <col min="7" max="10" width="9.140625" style="5"/>
    <col min="11" max="11" width="9.5703125" style="1" customWidth="1"/>
    <col min="12" max="16384" width="9.140625" style="5"/>
  </cols>
  <sheetData>
    <row r="1" spans="1:13" ht="26.25" x14ac:dyDescent="0.4">
      <c r="A1" s="3" t="s">
        <v>29</v>
      </c>
      <c r="B1" s="3"/>
    </row>
    <row r="2" spans="1:13" x14ac:dyDescent="0.25">
      <c r="A2" s="5" t="s">
        <v>12</v>
      </c>
      <c r="B2" s="5" t="s">
        <v>19</v>
      </c>
      <c r="C2" s="5" t="s">
        <v>20</v>
      </c>
      <c r="D2" s="5" t="s">
        <v>23</v>
      </c>
      <c r="E2" s="5" t="s">
        <v>116</v>
      </c>
      <c r="F2" s="5" t="s">
        <v>115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8</v>
      </c>
      <c r="L2" s="1" t="s">
        <v>9</v>
      </c>
      <c r="M2" s="5" t="s">
        <v>18</v>
      </c>
    </row>
    <row r="3" spans="1:13" x14ac:dyDescent="0.25">
      <c r="A3" s="5">
        <v>5</v>
      </c>
      <c r="B3" s="6" t="s">
        <v>57</v>
      </c>
      <c r="C3" s="6" t="s">
        <v>58</v>
      </c>
      <c r="D3" s="6" t="s">
        <v>313</v>
      </c>
      <c r="E3" s="6" t="s">
        <v>314</v>
      </c>
      <c r="F3" s="6">
        <v>1955</v>
      </c>
      <c r="K3" s="5"/>
      <c r="L3" s="2">
        <f>IF(ISERR(LARGE(Tabulka81819[[#This Row],[1.start]:[4.start]],1)),0,LARGE(Tabulka81819[[#This Row],[1.start]:[4.start]],1))+IF(ISERR(LARGE(Tabulka81819[[#This Row],[1.start]:[4.start]],2)),0,LARGE(Tabulka81819[[#This Row],[1.start]:[4.start]],2))+IF(ISERR(LARGE(Tabulka81819[[#This Row],[1.start]:[4.start]],3)),0,LARGE(Tabulka81819[[#This Row],[1.start]:[4.start]],3))+Tabulka81819[[#This Row],[fly off]]</f>
        <v>0</v>
      </c>
    </row>
    <row r="4" spans="1:13" x14ac:dyDescent="0.25">
      <c r="A4" s="5">
        <v>10</v>
      </c>
      <c r="B4" s="6" t="s">
        <v>30</v>
      </c>
      <c r="C4" s="6" t="s">
        <v>31</v>
      </c>
      <c r="D4" s="6" t="s">
        <v>315</v>
      </c>
      <c r="E4" s="6" t="s">
        <v>144</v>
      </c>
      <c r="F4" s="6">
        <v>1957</v>
      </c>
      <c r="L4" s="2">
        <f>IF(ISERR(LARGE(Tabulka81819[[#This Row],[1.start]:[4.start]],1)),0,LARGE(Tabulka81819[[#This Row],[1.start]:[4.start]],1))+IF(ISERR(LARGE(Tabulka81819[[#This Row],[1.start]:[4.start]],2)),0,LARGE(Tabulka81819[[#This Row],[1.start]:[4.start]],2))+IF(ISERR(LARGE(Tabulka81819[[#This Row],[1.start]:[4.start]],3)),0,LARGE(Tabulka81819[[#This Row],[1.start]:[4.start]],3))+Tabulka81819[[#This Row],[fly off]]</f>
        <v>0</v>
      </c>
    </row>
    <row r="5" spans="1:13" x14ac:dyDescent="0.25">
      <c r="A5" s="5">
        <v>11</v>
      </c>
      <c r="B5" s="6" t="s">
        <v>52</v>
      </c>
      <c r="C5" s="6" t="s">
        <v>53</v>
      </c>
      <c r="D5" s="6" t="s">
        <v>316</v>
      </c>
      <c r="E5" s="6" t="s">
        <v>317</v>
      </c>
      <c r="F5" s="6">
        <v>1956</v>
      </c>
      <c r="L5" s="2">
        <f>IF(ISERR(LARGE(Tabulka81819[[#This Row],[1.start]:[4.start]],1)),0,LARGE(Tabulka81819[[#This Row],[1.start]:[4.start]],1))+IF(ISERR(LARGE(Tabulka81819[[#This Row],[1.start]:[4.start]],2)),0,LARGE(Tabulka81819[[#This Row],[1.start]:[4.start]],2))+IF(ISERR(LARGE(Tabulka81819[[#This Row],[1.start]:[4.start]],3)),0,LARGE(Tabulka81819[[#This Row],[1.start]:[4.start]],3))+Tabulka81819[[#This Row],[fly off]]</f>
        <v>0</v>
      </c>
    </row>
    <row r="6" spans="1:13" x14ac:dyDescent="0.25">
      <c r="A6" s="5">
        <v>6</v>
      </c>
      <c r="B6" s="6" t="s">
        <v>45</v>
      </c>
      <c r="C6" s="6" t="s">
        <v>46</v>
      </c>
      <c r="D6" s="6" t="s">
        <v>100</v>
      </c>
      <c r="E6" s="6" t="s">
        <v>145</v>
      </c>
      <c r="F6" s="6">
        <v>1950</v>
      </c>
      <c r="L6" s="2">
        <f>IF(ISERR(LARGE(Tabulka81819[[#This Row],[1.start]:[4.start]],1)),0,LARGE(Tabulka81819[[#This Row],[1.start]:[4.start]],1))+IF(ISERR(LARGE(Tabulka81819[[#This Row],[1.start]:[4.start]],2)),0,LARGE(Tabulka81819[[#This Row],[1.start]:[4.start]],2))+IF(ISERR(LARGE(Tabulka81819[[#This Row],[1.start]:[4.start]],3)),0,LARGE(Tabulka81819[[#This Row],[1.start]:[4.start]],3))+Tabulka81819[[#This Row],[fly off]]</f>
        <v>0</v>
      </c>
    </row>
    <row r="7" spans="1:13" x14ac:dyDescent="0.25">
      <c r="A7" s="5">
        <v>19</v>
      </c>
      <c r="B7" s="6" t="s">
        <v>36</v>
      </c>
      <c r="C7" s="6" t="s">
        <v>185</v>
      </c>
      <c r="D7" s="6" t="s">
        <v>318</v>
      </c>
      <c r="E7" s="6" t="s">
        <v>193</v>
      </c>
      <c r="F7" s="6">
        <v>1949</v>
      </c>
      <c r="L7" s="2">
        <f>IF(ISERR(LARGE(Tabulka81819[[#This Row],[1.start]:[4.start]],1)),0,LARGE(Tabulka81819[[#This Row],[1.start]:[4.start]],1))+IF(ISERR(LARGE(Tabulka81819[[#This Row],[1.start]:[4.start]],2)),0,LARGE(Tabulka81819[[#This Row],[1.start]:[4.start]],2))+IF(ISERR(LARGE(Tabulka81819[[#This Row],[1.start]:[4.start]],3)),0,LARGE(Tabulka81819[[#This Row],[1.start]:[4.start]],3))+Tabulka81819[[#This Row],[fly off]]</f>
        <v>0</v>
      </c>
    </row>
    <row r="8" spans="1:13" x14ac:dyDescent="0.25">
      <c r="A8" s="5">
        <v>23</v>
      </c>
      <c r="B8" s="6" t="s">
        <v>39</v>
      </c>
      <c r="C8" s="6" t="s">
        <v>129</v>
      </c>
      <c r="D8" s="6" t="s">
        <v>146</v>
      </c>
      <c r="E8" s="6" t="s">
        <v>266</v>
      </c>
      <c r="F8" s="6">
        <v>1957</v>
      </c>
      <c r="L8" s="2">
        <f>IF(ISERR(LARGE(Tabulka81819[[#This Row],[1.start]:[4.start]],1)),0,LARGE(Tabulka81819[[#This Row],[1.start]:[4.start]],1))+IF(ISERR(LARGE(Tabulka81819[[#This Row],[1.start]:[4.start]],2)),0,LARGE(Tabulka81819[[#This Row],[1.start]:[4.start]],2))+IF(ISERR(LARGE(Tabulka81819[[#This Row],[1.start]:[4.start]],3)),0,LARGE(Tabulka81819[[#This Row],[1.start]:[4.start]],3))+Tabulka81819[[#This Row],[fly off]]</f>
        <v>0</v>
      </c>
    </row>
    <row r="9" spans="1:13" x14ac:dyDescent="0.25">
      <c r="A9" s="5">
        <v>24</v>
      </c>
      <c r="B9" s="6" t="s">
        <v>30</v>
      </c>
      <c r="C9" s="6" t="s">
        <v>97</v>
      </c>
      <c r="D9" s="6" t="s">
        <v>319</v>
      </c>
      <c r="E9" s="6" t="s">
        <v>320</v>
      </c>
      <c r="F9" s="6">
        <v>1954</v>
      </c>
      <c r="L9" s="2">
        <f>IF(ISERR(LARGE(Tabulka81819[[#This Row],[1.start]:[4.start]],1)),0,LARGE(Tabulka81819[[#This Row],[1.start]:[4.start]],1))+IF(ISERR(LARGE(Tabulka81819[[#This Row],[1.start]:[4.start]],2)),0,LARGE(Tabulka81819[[#This Row],[1.start]:[4.start]],2))+IF(ISERR(LARGE(Tabulka81819[[#This Row],[1.start]:[4.start]],3)),0,LARGE(Tabulka81819[[#This Row],[1.start]:[4.start]],3))+Tabulka81819[[#This Row],[fly off]]</f>
        <v>0</v>
      </c>
    </row>
    <row r="10" spans="1:13" x14ac:dyDescent="0.25">
      <c r="A10" s="5">
        <v>27</v>
      </c>
      <c r="B10" s="6" t="s">
        <v>98</v>
      </c>
      <c r="C10" s="6" t="s">
        <v>99</v>
      </c>
      <c r="D10" s="6" t="s">
        <v>321</v>
      </c>
      <c r="E10" s="6" t="s">
        <v>322</v>
      </c>
      <c r="F10" s="6">
        <v>1957</v>
      </c>
      <c r="L10" s="2">
        <f>IF(ISERR(LARGE(Tabulka81819[[#This Row],[1.start]:[4.start]],1)),0,LARGE(Tabulka81819[[#This Row],[1.start]:[4.start]],1))+IF(ISERR(LARGE(Tabulka81819[[#This Row],[1.start]:[4.start]],2)),0,LARGE(Tabulka81819[[#This Row],[1.start]:[4.start]],2))+IF(ISERR(LARGE(Tabulka81819[[#This Row],[1.start]:[4.start]],3)),0,LARGE(Tabulka81819[[#This Row],[1.start]:[4.start]],3))+Tabulka81819[[#This Row],[fly off]]</f>
        <v>0</v>
      </c>
    </row>
    <row r="11" spans="1:13" x14ac:dyDescent="0.25">
      <c r="A11" s="5">
        <v>35</v>
      </c>
      <c r="B11" s="6" t="s">
        <v>256</v>
      </c>
      <c r="C11" s="6" t="s">
        <v>257</v>
      </c>
      <c r="D11" s="6" t="s">
        <v>323</v>
      </c>
      <c r="E11" s="6" t="s">
        <v>324</v>
      </c>
      <c r="F11" s="6">
        <v>1950</v>
      </c>
      <c r="L11" s="2">
        <f>IF(ISERR(LARGE(Tabulka81819[[#This Row],[1.start]:[4.start]],1)),0,LARGE(Tabulka81819[[#This Row],[1.start]:[4.start]],1))+IF(ISERR(LARGE(Tabulka81819[[#This Row],[1.start]:[4.start]],2)),0,LARGE(Tabulka81819[[#This Row],[1.start]:[4.start]],2))+IF(ISERR(LARGE(Tabulka81819[[#This Row],[1.start]:[4.start]],3)),0,LARGE(Tabulka81819[[#This Row],[1.start]:[4.start]],3))+Tabulka81819[[#This Row],[fly off]]</f>
        <v>0</v>
      </c>
    </row>
  </sheetData>
  <conditionalFormatting sqref="G3:J11">
    <cfRule type="cellIs" dxfId="17" priority="7" operator="equal">
      <formula>6*60</formula>
    </cfRule>
  </conditionalFormatting>
  <conditionalFormatting sqref="G3:J11">
    <cfRule type="cellIs" dxfId="16" priority="5" operator="greaterThan">
      <formula>360</formula>
    </cfRule>
    <cfRule type="cellIs" dxfId="15" priority="6" operator="equal">
      <formula>360</formula>
    </cfRule>
  </conditionalFormatting>
  <conditionalFormatting sqref="G3:J11">
    <cfRule type="cellIs" dxfId="14" priority="3" operator="greaterThan">
      <formula>300</formula>
    </cfRule>
    <cfRule type="cellIs" dxfId="13" priority="4" operator="equal">
      <formula>300</formula>
    </cfRule>
  </conditionalFormatting>
  <conditionalFormatting sqref="G3:J11">
    <cfRule type="cellIs" dxfId="12" priority="1" operator="greaterThan">
      <formula>240</formula>
    </cfRule>
    <cfRule type="cellIs" dxfId="11" priority="2" operator="equal">
      <formula>240</formula>
    </cfRule>
  </conditionalFormatting>
  <pageMargins left="0.70866141732283472" right="0.70866141732283472" top="0.78740157480314965" bottom="0.78740157480314965" header="0.31496062992125984" footer="0.31496062992125984"/>
  <pageSetup paperSize="9" scale="80" orientation="landscape" horizontalDpi="4294967293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pageSetUpPr fitToPage="1"/>
  </sheetPr>
  <dimension ref="A1:M26"/>
  <sheetViews>
    <sheetView workbookViewId="0">
      <pane ySplit="2" topLeftCell="A3" activePane="bottomLeft" state="frozen"/>
      <selection activeCell="L12" sqref="L12"/>
      <selection pane="bottomLeft" activeCell="I12" sqref="I12"/>
    </sheetView>
  </sheetViews>
  <sheetFormatPr defaultRowHeight="15" x14ac:dyDescent="0.25"/>
  <cols>
    <col min="1" max="1" width="10.5703125" style="5" customWidth="1"/>
    <col min="2" max="2" width="19" style="5" customWidth="1"/>
    <col min="3" max="3" width="25.5703125" style="5" customWidth="1"/>
    <col min="4" max="4" width="21.5703125" style="5" customWidth="1"/>
    <col min="5" max="5" width="23" style="5" customWidth="1"/>
    <col min="6" max="6" width="11" style="5" customWidth="1"/>
    <col min="7" max="10" width="9.140625" style="5"/>
    <col min="11" max="11" width="9.5703125" style="1" customWidth="1"/>
    <col min="12" max="16384" width="9.140625" style="5"/>
  </cols>
  <sheetData>
    <row r="1" spans="1:13" ht="26.25" x14ac:dyDescent="0.4">
      <c r="A1" s="3" t="s">
        <v>27</v>
      </c>
      <c r="B1" s="3"/>
    </row>
    <row r="2" spans="1:13" x14ac:dyDescent="0.25">
      <c r="A2" s="5" t="s">
        <v>1</v>
      </c>
      <c r="B2" s="5" t="s">
        <v>19</v>
      </c>
      <c r="C2" s="5" t="s">
        <v>20</v>
      </c>
      <c r="D2" s="5" t="s">
        <v>23</v>
      </c>
      <c r="E2" s="5" t="s">
        <v>116</v>
      </c>
      <c r="F2" s="5" t="s">
        <v>115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8</v>
      </c>
      <c r="L2" s="1" t="s">
        <v>9</v>
      </c>
      <c r="M2" s="5" t="s">
        <v>18</v>
      </c>
    </row>
    <row r="3" spans="1:13" x14ac:dyDescent="0.25">
      <c r="A3" s="5">
        <v>1</v>
      </c>
      <c r="B3" s="6" t="s">
        <v>39</v>
      </c>
      <c r="C3" s="6" t="s">
        <v>40</v>
      </c>
      <c r="D3" s="6" t="s">
        <v>325</v>
      </c>
      <c r="E3" s="6" t="s">
        <v>326</v>
      </c>
      <c r="F3" s="6">
        <v>1980</v>
      </c>
      <c r="G3" s="10"/>
      <c r="H3" s="10"/>
      <c r="I3" s="10"/>
      <c r="J3" s="10"/>
      <c r="K3" s="10"/>
      <c r="L3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  <c r="M3" s="10"/>
    </row>
    <row r="4" spans="1:13" x14ac:dyDescent="0.25">
      <c r="A4" s="5">
        <v>3</v>
      </c>
      <c r="B4" s="6" t="s">
        <v>34</v>
      </c>
      <c r="C4" s="6" t="s">
        <v>35</v>
      </c>
      <c r="D4" s="6" t="s">
        <v>327</v>
      </c>
      <c r="E4" s="6" t="s">
        <v>328</v>
      </c>
      <c r="F4" s="6">
        <v>1977</v>
      </c>
      <c r="L4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5" spans="1:13" x14ac:dyDescent="0.25">
      <c r="A5" s="5">
        <v>3</v>
      </c>
      <c r="B5" s="6" t="s">
        <v>34</v>
      </c>
      <c r="C5" s="6" t="s">
        <v>35</v>
      </c>
      <c r="D5" s="6" t="s">
        <v>113</v>
      </c>
      <c r="E5" s="6" t="s">
        <v>329</v>
      </c>
      <c r="F5" s="6">
        <v>1976</v>
      </c>
      <c r="L5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6" spans="1:13" x14ac:dyDescent="0.25">
      <c r="A6" s="5">
        <v>13</v>
      </c>
      <c r="B6" s="6" t="s">
        <v>254</v>
      </c>
      <c r="C6" s="6" t="s">
        <v>255</v>
      </c>
      <c r="D6" s="6" t="s">
        <v>330</v>
      </c>
      <c r="E6" s="6" t="s">
        <v>331</v>
      </c>
      <c r="F6" s="6">
        <v>1974</v>
      </c>
      <c r="L6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7" spans="1:13" x14ac:dyDescent="0.25">
      <c r="A7" s="5">
        <v>7</v>
      </c>
      <c r="B7" s="6" t="s">
        <v>155</v>
      </c>
      <c r="C7" s="6" t="s">
        <v>156</v>
      </c>
      <c r="D7" s="6" t="s">
        <v>332</v>
      </c>
      <c r="E7" s="6" t="s">
        <v>333</v>
      </c>
      <c r="F7" s="6">
        <v>1977</v>
      </c>
      <c r="L7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8" spans="1:13" x14ac:dyDescent="0.25">
      <c r="A8" s="5">
        <v>9</v>
      </c>
      <c r="B8" s="6" t="s">
        <v>41</v>
      </c>
      <c r="C8" s="6" t="s">
        <v>42</v>
      </c>
      <c r="D8" s="6" t="s">
        <v>113</v>
      </c>
      <c r="E8" s="6" t="s">
        <v>329</v>
      </c>
      <c r="F8" s="6">
        <v>1975</v>
      </c>
      <c r="L8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9" spans="1:13" x14ac:dyDescent="0.25">
      <c r="A9" s="5">
        <v>10</v>
      </c>
      <c r="B9" s="6" t="s">
        <v>30</v>
      </c>
      <c r="C9" s="6" t="s">
        <v>31</v>
      </c>
      <c r="D9" s="6" t="s">
        <v>334</v>
      </c>
      <c r="E9" s="6" t="s">
        <v>335</v>
      </c>
      <c r="F9" s="6">
        <v>1979</v>
      </c>
      <c r="L9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10" spans="1:13" x14ac:dyDescent="0.25">
      <c r="A10" s="5">
        <v>12</v>
      </c>
      <c r="B10" s="6" t="s">
        <v>52</v>
      </c>
      <c r="C10" s="6" t="s">
        <v>67</v>
      </c>
      <c r="D10" s="6" t="s">
        <v>336</v>
      </c>
      <c r="E10" s="6" t="s">
        <v>152</v>
      </c>
      <c r="F10" s="6">
        <v>1978</v>
      </c>
      <c r="L10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11" spans="1:13" x14ac:dyDescent="0.25">
      <c r="A11" s="5">
        <v>14</v>
      </c>
      <c r="B11" s="6" t="s">
        <v>52</v>
      </c>
      <c r="C11" s="6" t="s">
        <v>181</v>
      </c>
      <c r="D11" s="6" t="s">
        <v>337</v>
      </c>
      <c r="E11" s="6" t="s">
        <v>153</v>
      </c>
      <c r="F11" s="6">
        <v>1979</v>
      </c>
      <c r="L11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12" spans="1:13" x14ac:dyDescent="0.25">
      <c r="A12" s="5">
        <v>16</v>
      </c>
      <c r="B12" s="6" t="s">
        <v>239</v>
      </c>
      <c r="C12" s="6" t="s">
        <v>240</v>
      </c>
      <c r="D12" s="6" t="s">
        <v>338</v>
      </c>
      <c r="E12" s="6" t="s">
        <v>335</v>
      </c>
      <c r="F12" s="6">
        <v>1979</v>
      </c>
      <c r="L12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13" spans="1:13" x14ac:dyDescent="0.25">
      <c r="A13" s="5">
        <v>16</v>
      </c>
      <c r="B13" s="6" t="s">
        <v>239</v>
      </c>
      <c r="C13" s="6" t="s">
        <v>240</v>
      </c>
      <c r="D13" s="6" t="s">
        <v>339</v>
      </c>
      <c r="E13" s="6" t="s">
        <v>152</v>
      </c>
      <c r="F13" s="6">
        <v>1971</v>
      </c>
      <c r="L13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14" spans="1:13" x14ac:dyDescent="0.25">
      <c r="A14" s="5">
        <v>18</v>
      </c>
      <c r="B14" s="6" t="s">
        <v>37</v>
      </c>
      <c r="C14" s="6" t="s">
        <v>184</v>
      </c>
      <c r="D14" s="6" t="s">
        <v>340</v>
      </c>
      <c r="E14" s="6" t="s">
        <v>341</v>
      </c>
      <c r="F14" s="6">
        <v>1970</v>
      </c>
      <c r="L14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15" spans="1:13" x14ac:dyDescent="0.25">
      <c r="A15" s="5">
        <v>18</v>
      </c>
      <c r="B15" s="6" t="s">
        <v>37</v>
      </c>
      <c r="C15" s="6" t="s">
        <v>184</v>
      </c>
      <c r="D15" s="6" t="s">
        <v>342</v>
      </c>
      <c r="E15" s="6" t="s">
        <v>343</v>
      </c>
      <c r="F15" s="6">
        <v>1972</v>
      </c>
      <c r="L15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16" spans="1:13" x14ac:dyDescent="0.25">
      <c r="A16" s="5">
        <v>21</v>
      </c>
      <c r="B16" s="6" t="s">
        <v>59</v>
      </c>
      <c r="C16" s="6" t="s">
        <v>60</v>
      </c>
      <c r="D16" s="6" t="s">
        <v>344</v>
      </c>
      <c r="E16" s="6" t="s">
        <v>152</v>
      </c>
      <c r="F16" s="6">
        <v>1975</v>
      </c>
      <c r="L16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17" spans="1:12" x14ac:dyDescent="0.25">
      <c r="A17" s="5">
        <v>22</v>
      </c>
      <c r="B17" s="6" t="s">
        <v>54</v>
      </c>
      <c r="C17" s="6" t="s">
        <v>55</v>
      </c>
      <c r="D17" s="6" t="s">
        <v>345</v>
      </c>
      <c r="E17" s="6" t="s">
        <v>152</v>
      </c>
      <c r="F17" s="6">
        <v>1976</v>
      </c>
      <c r="L17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18" spans="1:12" x14ac:dyDescent="0.25">
      <c r="A18" s="5">
        <v>23</v>
      </c>
      <c r="B18" s="6" t="s">
        <v>39</v>
      </c>
      <c r="C18" s="6" t="s">
        <v>129</v>
      </c>
      <c r="D18" s="6" t="s">
        <v>346</v>
      </c>
      <c r="E18" s="6" t="s">
        <v>266</v>
      </c>
      <c r="F18" s="6">
        <v>1977</v>
      </c>
      <c r="L18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19" spans="1:12" x14ac:dyDescent="0.25">
      <c r="A19" s="5">
        <v>26</v>
      </c>
      <c r="B19" s="6" t="s">
        <v>52</v>
      </c>
      <c r="C19" s="6" t="s">
        <v>157</v>
      </c>
      <c r="D19" s="6" t="s">
        <v>347</v>
      </c>
      <c r="E19" s="6" t="s">
        <v>348</v>
      </c>
      <c r="F19" s="6">
        <v>1978</v>
      </c>
      <c r="L19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20" spans="1:12" x14ac:dyDescent="0.25">
      <c r="A20" s="5">
        <v>26</v>
      </c>
      <c r="B20" s="6" t="s">
        <v>52</v>
      </c>
      <c r="C20" s="6" t="s">
        <v>157</v>
      </c>
      <c r="D20" s="6" t="s">
        <v>349</v>
      </c>
      <c r="E20" s="6" t="s">
        <v>152</v>
      </c>
      <c r="F20" s="6">
        <v>1974</v>
      </c>
      <c r="L20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21" spans="1:12" x14ac:dyDescent="0.25">
      <c r="A21" s="5">
        <v>27</v>
      </c>
      <c r="B21" s="6" t="s">
        <v>98</v>
      </c>
      <c r="C21" s="6" t="s">
        <v>99</v>
      </c>
      <c r="D21" s="6" t="s">
        <v>350</v>
      </c>
      <c r="E21" s="6" t="s">
        <v>266</v>
      </c>
      <c r="F21" s="6">
        <v>1966</v>
      </c>
      <c r="L21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22" spans="1:12" x14ac:dyDescent="0.25">
      <c r="A22" s="5">
        <v>27</v>
      </c>
      <c r="B22" s="6" t="s">
        <v>98</v>
      </c>
      <c r="C22" s="6" t="s">
        <v>99</v>
      </c>
      <c r="D22" s="6" t="s">
        <v>351</v>
      </c>
      <c r="E22" s="6" t="s">
        <v>352</v>
      </c>
      <c r="F22" s="6">
        <v>1974</v>
      </c>
      <c r="L22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23" spans="1:12" x14ac:dyDescent="0.25">
      <c r="A23" s="5">
        <v>32</v>
      </c>
      <c r="B23" s="6" t="s">
        <v>72</v>
      </c>
      <c r="C23" s="6" t="s">
        <v>75</v>
      </c>
      <c r="D23" s="6" t="s">
        <v>113</v>
      </c>
      <c r="E23" s="6" t="s">
        <v>329</v>
      </c>
      <c r="F23" s="6">
        <v>1975</v>
      </c>
      <c r="L23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24" spans="1:12" x14ac:dyDescent="0.25">
      <c r="A24" s="5">
        <v>34</v>
      </c>
      <c r="B24" s="6" t="s">
        <v>50</v>
      </c>
      <c r="C24" s="6" t="s">
        <v>51</v>
      </c>
      <c r="D24" s="6" t="s">
        <v>113</v>
      </c>
      <c r="E24" s="6" t="s">
        <v>154</v>
      </c>
      <c r="F24" s="6">
        <v>1976</v>
      </c>
      <c r="L24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25" spans="1:12" x14ac:dyDescent="0.25">
      <c r="A25" s="5">
        <v>34</v>
      </c>
      <c r="B25" s="6" t="s">
        <v>50</v>
      </c>
      <c r="C25" s="6" t="s">
        <v>51</v>
      </c>
      <c r="D25" s="6" t="s">
        <v>353</v>
      </c>
      <c r="E25" s="6" t="s">
        <v>354</v>
      </c>
      <c r="F25" s="6">
        <v>1972</v>
      </c>
      <c r="L25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  <row r="26" spans="1:12" x14ac:dyDescent="0.25">
      <c r="A26" s="5">
        <v>35</v>
      </c>
      <c r="B26" s="6" t="s">
        <v>256</v>
      </c>
      <c r="C26" s="6" t="s">
        <v>257</v>
      </c>
      <c r="D26" s="6" t="s">
        <v>101</v>
      </c>
      <c r="E26" s="6" t="s">
        <v>266</v>
      </c>
      <c r="F26" s="6">
        <v>1978</v>
      </c>
      <c r="L26" s="2">
        <f>IF(ISERR(LARGE(Tabulka315[[#This Row],[1.start]:[4.start]],1)),0,LARGE(Tabulka315[[#This Row],[1.start]:[4.start]],1))+IF(ISERR(LARGE(Tabulka315[[#This Row],[1.start]:[4.start]],2)),0,LARGE(Tabulka315[[#This Row],[1.start]:[4.start]],2))+IF(ISERR(LARGE(Tabulka315[[#This Row],[1.start]:[4.start]],3)),0,LARGE(Tabulka315[[#This Row],[1.start]:[4.start]],3))+Tabulka315[[#This Row],[fly off]]</f>
        <v>0</v>
      </c>
    </row>
  </sheetData>
  <conditionalFormatting sqref="G3:J26">
    <cfRule type="cellIs" dxfId="10" priority="3" operator="equal">
      <formula>480</formula>
    </cfRule>
  </conditionalFormatting>
  <conditionalFormatting sqref="G3:J26">
    <cfRule type="cellIs" dxfId="9" priority="1" operator="greaterThan">
      <formula>480</formula>
    </cfRule>
    <cfRule type="cellIs" dxfId="8" priority="2" operator="equal">
      <formula>480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horizontalDpi="4294967293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>
    <pageSetUpPr fitToPage="1"/>
  </sheetPr>
  <dimension ref="A1:M10"/>
  <sheetViews>
    <sheetView workbookViewId="0">
      <pane ySplit="2" topLeftCell="A3" activePane="bottomLeft" state="frozen"/>
      <selection activeCell="C33" sqref="C33"/>
      <selection pane="bottomLeft" activeCell="D16" sqref="D16"/>
    </sheetView>
  </sheetViews>
  <sheetFormatPr defaultRowHeight="15" x14ac:dyDescent="0.25"/>
  <cols>
    <col min="1" max="1" width="9.85546875" style="5" customWidth="1"/>
    <col min="2" max="2" width="16" style="5" customWidth="1"/>
    <col min="3" max="3" width="19.42578125" style="5" customWidth="1"/>
    <col min="4" max="4" width="24.140625" style="5" customWidth="1"/>
    <col min="5" max="5" width="23" style="5" bestFit="1" customWidth="1"/>
    <col min="6" max="6" width="9.5703125" style="5" customWidth="1"/>
    <col min="7" max="10" width="9.140625" style="5"/>
    <col min="11" max="11" width="9.5703125" style="1" customWidth="1"/>
    <col min="12" max="16384" width="9.140625" style="5"/>
  </cols>
  <sheetData>
    <row r="1" spans="1:13" ht="26.25" x14ac:dyDescent="0.4">
      <c r="A1" s="3" t="s">
        <v>28</v>
      </c>
      <c r="B1" s="3"/>
    </row>
    <row r="2" spans="1:13" x14ac:dyDescent="0.25">
      <c r="A2" s="5" t="s">
        <v>12</v>
      </c>
      <c r="B2" s="5" t="s">
        <v>19</v>
      </c>
      <c r="C2" s="5" t="s">
        <v>20</v>
      </c>
      <c r="D2" s="5" t="s">
        <v>23</v>
      </c>
      <c r="E2" s="5" t="s">
        <v>116</v>
      </c>
      <c r="F2" s="5" t="s">
        <v>115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8</v>
      </c>
      <c r="L2" s="1" t="s">
        <v>9</v>
      </c>
      <c r="M2" s="5" t="s">
        <v>18</v>
      </c>
    </row>
    <row r="3" spans="1:13" x14ac:dyDescent="0.25">
      <c r="A3" s="5">
        <v>8</v>
      </c>
      <c r="B3" s="6" t="s">
        <v>72</v>
      </c>
      <c r="C3" s="6" t="s">
        <v>73</v>
      </c>
      <c r="D3" s="6" t="s">
        <v>355</v>
      </c>
      <c r="E3" s="6" t="s">
        <v>356</v>
      </c>
      <c r="F3" s="6">
        <v>1980</v>
      </c>
      <c r="K3" s="5"/>
      <c r="L3" s="2">
        <f>IF(ISERR(LARGE(Tabulka818[[#This Row],[1.start]:[4.start]],1)),0,LARGE(Tabulka818[[#This Row],[1.start]:[4.start]],1))+IF(ISERR(LARGE(Tabulka818[[#This Row],[1.start]:[4.start]],2)),0,LARGE(Tabulka818[[#This Row],[1.start]:[4.start]],2))+IF(ISERR(LARGE(Tabulka818[[#This Row],[1.start]:[4.start]],3)),0,LARGE(Tabulka818[[#This Row],[1.start]:[4.start]],3))+Tabulka818[[#This Row],[fly off]]</f>
        <v>0</v>
      </c>
    </row>
    <row r="4" spans="1:13" x14ac:dyDescent="0.25">
      <c r="A4" s="5">
        <v>12</v>
      </c>
      <c r="B4" s="6" t="s">
        <v>52</v>
      </c>
      <c r="C4" s="6" t="s">
        <v>67</v>
      </c>
      <c r="D4" s="6" t="s">
        <v>114</v>
      </c>
      <c r="E4" s="6" t="s">
        <v>357</v>
      </c>
      <c r="F4" s="6">
        <v>1972</v>
      </c>
      <c r="L4" s="2">
        <f>IF(ISERR(LARGE(Tabulka818[[#This Row],[1.start]:[4.start]],1)),0,LARGE(Tabulka818[[#This Row],[1.start]:[4.start]],1))+IF(ISERR(LARGE(Tabulka818[[#This Row],[1.start]:[4.start]],2)),0,LARGE(Tabulka818[[#This Row],[1.start]:[4.start]],2))+IF(ISERR(LARGE(Tabulka818[[#This Row],[1.start]:[4.start]],3)),0,LARGE(Tabulka818[[#This Row],[1.start]:[4.start]],3))+Tabulka818[[#This Row],[fly off]]</f>
        <v>0</v>
      </c>
    </row>
    <row r="5" spans="1:13" x14ac:dyDescent="0.25">
      <c r="A5" s="5">
        <v>23</v>
      </c>
      <c r="B5" s="6" t="s">
        <v>39</v>
      </c>
      <c r="C5" s="6" t="s">
        <v>129</v>
      </c>
      <c r="D5" s="6" t="s">
        <v>358</v>
      </c>
      <c r="E5" s="6" t="s">
        <v>359</v>
      </c>
      <c r="F5" s="6">
        <v>1966</v>
      </c>
      <c r="L5" s="2">
        <f>IF(ISERR(LARGE(Tabulka818[[#This Row],[1.start]:[4.start]],1)),0,LARGE(Tabulka818[[#This Row],[1.start]:[4.start]],1))+IF(ISERR(LARGE(Tabulka818[[#This Row],[1.start]:[4.start]],2)),0,LARGE(Tabulka818[[#This Row],[1.start]:[4.start]],2))+IF(ISERR(LARGE(Tabulka818[[#This Row],[1.start]:[4.start]],3)),0,LARGE(Tabulka818[[#This Row],[1.start]:[4.start]],3))+Tabulka818[[#This Row],[fly off]]</f>
        <v>0</v>
      </c>
    </row>
    <row r="6" spans="1:13" x14ac:dyDescent="0.25">
      <c r="A6" s="5">
        <v>25</v>
      </c>
      <c r="B6" s="6" t="s">
        <v>37</v>
      </c>
      <c r="C6" s="6" t="s">
        <v>38</v>
      </c>
      <c r="D6" s="6" t="s">
        <v>360</v>
      </c>
      <c r="E6" s="6" t="s">
        <v>153</v>
      </c>
      <c r="F6" s="6">
        <v>1965</v>
      </c>
      <c r="L6" s="2">
        <f>IF(ISERR(LARGE(Tabulka818[[#This Row],[1.start]:[4.start]],1)),0,LARGE(Tabulka818[[#This Row],[1.start]:[4.start]],1))+IF(ISERR(LARGE(Tabulka818[[#This Row],[1.start]:[4.start]],2)),0,LARGE(Tabulka818[[#This Row],[1.start]:[4.start]],2))+IF(ISERR(LARGE(Tabulka818[[#This Row],[1.start]:[4.start]],3)),0,LARGE(Tabulka818[[#This Row],[1.start]:[4.start]],3))+Tabulka818[[#This Row],[fly off]]</f>
        <v>0</v>
      </c>
    </row>
    <row r="7" spans="1:13" x14ac:dyDescent="0.25">
      <c r="A7" s="5">
        <v>27</v>
      </c>
      <c r="B7" s="6" t="s">
        <v>98</v>
      </c>
      <c r="C7" s="6" t="s">
        <v>99</v>
      </c>
      <c r="D7" s="6" t="s">
        <v>339</v>
      </c>
      <c r="E7" s="6" t="s">
        <v>361</v>
      </c>
      <c r="F7" s="6">
        <v>1971</v>
      </c>
      <c r="L7" s="2">
        <f>IF(ISERR(LARGE(Tabulka818[[#This Row],[1.start]:[4.start]],1)),0,LARGE(Tabulka818[[#This Row],[1.start]:[4.start]],1))+IF(ISERR(LARGE(Tabulka818[[#This Row],[1.start]:[4.start]],2)),0,LARGE(Tabulka818[[#This Row],[1.start]:[4.start]],2))+IF(ISERR(LARGE(Tabulka818[[#This Row],[1.start]:[4.start]],3)),0,LARGE(Tabulka818[[#This Row],[1.start]:[4.start]],3))+Tabulka818[[#This Row],[fly off]]</f>
        <v>0</v>
      </c>
    </row>
    <row r="8" spans="1:13" x14ac:dyDescent="0.25">
      <c r="A8" s="5">
        <v>27</v>
      </c>
      <c r="B8" s="6" t="s">
        <v>98</v>
      </c>
      <c r="C8" s="6" t="s">
        <v>99</v>
      </c>
      <c r="D8" s="6" t="s">
        <v>362</v>
      </c>
      <c r="E8" s="6" t="s">
        <v>152</v>
      </c>
      <c r="F8" s="6">
        <v>1980</v>
      </c>
      <c r="L8" s="2">
        <f>IF(ISERR(LARGE(Tabulka818[[#This Row],[1.start]:[4.start]],1)),0,LARGE(Tabulka818[[#This Row],[1.start]:[4.start]],1))+IF(ISERR(LARGE(Tabulka818[[#This Row],[1.start]:[4.start]],2)),0,LARGE(Tabulka818[[#This Row],[1.start]:[4.start]],2))+IF(ISERR(LARGE(Tabulka818[[#This Row],[1.start]:[4.start]],3)),0,LARGE(Tabulka818[[#This Row],[1.start]:[4.start]],3))+Tabulka818[[#This Row],[fly off]]</f>
        <v>0</v>
      </c>
    </row>
    <row r="9" spans="1:13" ht="15" customHeight="1" x14ac:dyDescent="0.25">
      <c r="A9" s="5">
        <v>34</v>
      </c>
      <c r="B9" s="6" t="s">
        <v>50</v>
      </c>
      <c r="C9" s="6" t="s">
        <v>51</v>
      </c>
      <c r="D9" s="6" t="s">
        <v>363</v>
      </c>
      <c r="E9" s="6" t="s">
        <v>364</v>
      </c>
      <c r="F9" s="6">
        <v>1976</v>
      </c>
      <c r="L9" s="2">
        <f>IF(ISERR(LARGE(Tabulka818[[#This Row],[1.start]:[4.start]],1)),0,LARGE(Tabulka818[[#This Row],[1.start]:[4.start]],1))+IF(ISERR(LARGE(Tabulka818[[#This Row],[1.start]:[4.start]],2)),0,LARGE(Tabulka818[[#This Row],[1.start]:[4.start]],2))+IF(ISERR(LARGE(Tabulka818[[#This Row],[1.start]:[4.start]],3)),0,LARGE(Tabulka818[[#This Row],[1.start]:[4.start]],3))+Tabulka818[[#This Row],[fly off]]</f>
        <v>0</v>
      </c>
    </row>
    <row r="10" spans="1:13" x14ac:dyDescent="0.25">
      <c r="A10" s="5">
        <v>38</v>
      </c>
      <c r="B10" s="6" t="s">
        <v>30</v>
      </c>
      <c r="C10" s="6" t="s">
        <v>92</v>
      </c>
      <c r="D10" s="6" t="s">
        <v>365</v>
      </c>
      <c r="E10" s="6" t="s">
        <v>366</v>
      </c>
      <c r="F10" s="6">
        <v>1967</v>
      </c>
      <c r="L10" s="2">
        <f>IF(ISERR(LARGE(Tabulka818[[#This Row],[1.start]:[4.start]],1)),0,LARGE(Tabulka818[[#This Row],[1.start]:[4.start]],1))+IF(ISERR(LARGE(Tabulka818[[#This Row],[1.start]:[4.start]],2)),0,LARGE(Tabulka818[[#This Row],[1.start]:[4.start]],2))+IF(ISERR(LARGE(Tabulka818[[#This Row],[1.start]:[4.start]],3)),0,LARGE(Tabulka818[[#This Row],[1.start]:[4.start]],3))+Tabulka818[[#This Row],[fly off]]</f>
        <v>0</v>
      </c>
    </row>
  </sheetData>
  <conditionalFormatting sqref="G3:J10">
    <cfRule type="cellIs" dxfId="7" priority="5" operator="equal">
      <formula>6*60</formula>
    </cfRule>
  </conditionalFormatting>
  <conditionalFormatting sqref="G3:J10">
    <cfRule type="cellIs" dxfId="6" priority="3" operator="greaterThan">
      <formula>360</formula>
    </cfRule>
    <cfRule type="cellIs" dxfId="5" priority="4" operator="equal">
      <formula>360</formula>
    </cfRule>
  </conditionalFormatting>
  <conditionalFormatting sqref="G3:J10">
    <cfRule type="cellIs" dxfId="4" priority="1" operator="greaterThan">
      <formula>300</formula>
    </cfRule>
    <cfRule type="cellIs" dxfId="3" priority="2" operator="equal">
      <formula>300</formula>
    </cfRule>
  </conditionalFormatting>
  <pageMargins left="0.70866141732283472" right="0.70866141732283472" top="0.78740157480314965" bottom="0.78740157480314965" header="0.31496062992125984" footer="0.31496062992125984"/>
  <pageSetup paperSize="9" scale="83" orientation="landscape" horizontalDpi="4294967293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M8"/>
  <sheetViews>
    <sheetView zoomScaleNormal="100" workbookViewId="0">
      <pane ySplit="2" topLeftCell="A3" activePane="bottomLeft" state="frozen"/>
      <selection activeCell="C33" sqref="C33"/>
      <selection pane="bottomLeft" activeCell="F21" sqref="F21"/>
    </sheetView>
  </sheetViews>
  <sheetFormatPr defaultRowHeight="15" x14ac:dyDescent="0.25"/>
  <cols>
    <col min="1" max="1" width="9.85546875" customWidth="1"/>
    <col min="2" max="2" width="13.7109375" style="4" customWidth="1"/>
    <col min="3" max="3" width="17.28515625" customWidth="1"/>
    <col min="4" max="5" width="22.7109375" style="5" customWidth="1"/>
    <col min="6" max="6" width="21" customWidth="1"/>
    <col min="7" max="7" width="12.140625" customWidth="1"/>
    <col min="11" max="11" width="9.5703125" style="1" customWidth="1"/>
  </cols>
  <sheetData>
    <row r="1" spans="1:13" ht="26.25" x14ac:dyDescent="0.4">
      <c r="A1" s="3" t="s">
        <v>14</v>
      </c>
      <c r="B1" s="3"/>
    </row>
    <row r="2" spans="1:13" x14ac:dyDescent="0.25">
      <c r="A2" t="s">
        <v>12</v>
      </c>
      <c r="B2" s="4" t="s">
        <v>19</v>
      </c>
      <c r="C2" t="s">
        <v>20</v>
      </c>
      <c r="D2" s="5" t="s">
        <v>23</v>
      </c>
      <c r="E2" s="5" t="s">
        <v>374</v>
      </c>
      <c r="F2" t="s">
        <v>116</v>
      </c>
      <c r="G2" s="5" t="s">
        <v>115</v>
      </c>
      <c r="H2" t="s">
        <v>2</v>
      </c>
      <c r="I2" t="s">
        <v>3</v>
      </c>
      <c r="J2" t="s">
        <v>4</v>
      </c>
      <c r="K2" t="s">
        <v>8</v>
      </c>
      <c r="L2" s="1" t="s">
        <v>9</v>
      </c>
      <c r="M2" t="s">
        <v>18</v>
      </c>
    </row>
    <row r="3" spans="1:13" x14ac:dyDescent="0.25">
      <c r="A3" s="5">
        <v>2</v>
      </c>
      <c r="B3" s="6" t="s">
        <v>32</v>
      </c>
      <c r="C3" s="6" t="s">
        <v>33</v>
      </c>
      <c r="D3" s="6" t="s">
        <v>88</v>
      </c>
      <c r="E3" s="12" t="s">
        <v>444</v>
      </c>
      <c r="F3" s="6" t="s">
        <v>140</v>
      </c>
      <c r="G3" s="6">
        <v>1949</v>
      </c>
      <c r="I3" s="5"/>
      <c r="J3" s="5"/>
      <c r="K3" s="5"/>
      <c r="L3" s="2">
        <f>IF(ISERR(LARGE(Tabulka6[[#This Row],[1.start]:[3.start]],1)),0,LARGE(Tabulka6[[#This Row],[1.start]:[3.start]],1))+ IF(ISERR(LARGE(Tabulka6[[#This Row],[1.start]:[3.start]],2)),0,LARGE(Tabulka6[[#This Row],[1.start]:[3.start]],2))+ Tabulka6[[#This Row],[fly off]]</f>
        <v>0</v>
      </c>
      <c r="M3" s="4"/>
    </row>
    <row r="4" spans="1:13" x14ac:dyDescent="0.25">
      <c r="A4" s="5">
        <v>7</v>
      </c>
      <c r="B4" s="6" t="s">
        <v>155</v>
      </c>
      <c r="C4" s="6" t="s">
        <v>156</v>
      </c>
      <c r="D4" s="6" t="s">
        <v>367</v>
      </c>
      <c r="E4" s="12" t="s">
        <v>445</v>
      </c>
      <c r="F4" s="6" t="s">
        <v>368</v>
      </c>
      <c r="G4" s="6">
        <v>1938</v>
      </c>
      <c r="L4" s="2">
        <f>IF(ISERR(LARGE(Tabulka6[[#This Row],[1.start]:[3.start]],1)),0,LARGE(Tabulka6[[#This Row],[1.start]:[3.start]],1))+ IF(ISERR(LARGE(Tabulka6[[#This Row],[1.start]:[3.start]],2)),0,LARGE(Tabulka6[[#This Row],[1.start]:[3.start]],2))+ Tabulka6[[#This Row],[fly off]]</f>
        <v>0</v>
      </c>
    </row>
    <row r="5" spans="1:13" x14ac:dyDescent="0.25">
      <c r="A5" s="5">
        <v>26</v>
      </c>
      <c r="B5" s="6" t="s">
        <v>52</v>
      </c>
      <c r="C5" s="6" t="s">
        <v>157</v>
      </c>
      <c r="D5" s="6" t="s">
        <v>369</v>
      </c>
      <c r="E5" s="12" t="s">
        <v>445</v>
      </c>
      <c r="F5" s="6" t="s">
        <v>370</v>
      </c>
      <c r="G5" s="6">
        <v>1937</v>
      </c>
      <c r="L5" s="2">
        <f>IF(ISERR(LARGE(Tabulka6[[#This Row],[1.start]:[3.start]],1)),0,LARGE(Tabulka6[[#This Row],[1.start]:[3.start]],1))+ IF(ISERR(LARGE(Tabulka6[[#This Row],[1.start]:[3.start]],2)),0,LARGE(Tabulka6[[#This Row],[1.start]:[3.start]],2))+ Tabulka6[[#This Row],[fly off]]</f>
        <v>0</v>
      </c>
    </row>
    <row r="6" spans="1:13" x14ac:dyDescent="0.25">
      <c r="A6" s="5">
        <v>30</v>
      </c>
      <c r="B6" s="6" t="s">
        <v>209</v>
      </c>
      <c r="C6" s="6" t="s">
        <v>210</v>
      </c>
      <c r="D6" s="6" t="s">
        <v>371</v>
      </c>
      <c r="E6" s="12" t="s">
        <v>446</v>
      </c>
      <c r="F6" s="6" t="s">
        <v>219</v>
      </c>
      <c r="G6" s="6">
        <v>1938</v>
      </c>
      <c r="L6" s="2">
        <f>IF(ISERR(LARGE(Tabulka6[[#This Row],[1.start]:[3.start]],1)),0,LARGE(Tabulka6[[#This Row],[1.start]:[3.start]],1))+ IF(ISERR(LARGE(Tabulka6[[#This Row],[1.start]:[3.start]],2)),0,LARGE(Tabulka6[[#This Row],[1.start]:[3.start]],2))+ Tabulka6[[#This Row],[fly off]]</f>
        <v>0</v>
      </c>
    </row>
    <row r="7" spans="1:13" x14ac:dyDescent="0.25">
      <c r="A7" s="5">
        <v>32</v>
      </c>
      <c r="B7" s="6" t="s">
        <v>72</v>
      </c>
      <c r="C7" s="6" t="s">
        <v>75</v>
      </c>
      <c r="D7" s="6" t="s">
        <v>89</v>
      </c>
      <c r="E7" s="12" t="s">
        <v>447</v>
      </c>
      <c r="F7" s="6" t="s">
        <v>141</v>
      </c>
      <c r="G7" s="6">
        <v>1937</v>
      </c>
      <c r="L7" s="2">
        <f>IF(ISERR(LARGE(Tabulka6[[#This Row],[1.start]:[3.start]],1)),0,LARGE(Tabulka6[[#This Row],[1.start]:[3.start]],1))+ IF(ISERR(LARGE(Tabulka6[[#This Row],[1.start]:[3.start]],2)),0,LARGE(Tabulka6[[#This Row],[1.start]:[3.start]],2))+ Tabulka6[[#This Row],[fly off]]</f>
        <v>0</v>
      </c>
    </row>
    <row r="8" spans="1:13" x14ac:dyDescent="0.25">
      <c r="A8" s="5">
        <v>37</v>
      </c>
      <c r="B8" s="6" t="s">
        <v>34</v>
      </c>
      <c r="C8" s="6" t="s">
        <v>61</v>
      </c>
      <c r="D8" s="6" t="s">
        <v>372</v>
      </c>
      <c r="E8" s="12" t="s">
        <v>448</v>
      </c>
      <c r="F8" s="6" t="s">
        <v>373</v>
      </c>
      <c r="G8" s="6">
        <v>1938</v>
      </c>
      <c r="L8" s="2">
        <f>IF(ISERR(LARGE(Tabulka6[[#This Row],[1.start]:[3.start]],1)),0,LARGE(Tabulka6[[#This Row],[1.start]:[3.start]],1))+ IF(ISERR(LARGE(Tabulka6[[#This Row],[1.start]:[3.start]],2)),0,LARGE(Tabulka6[[#This Row],[1.start]:[3.start]],2))+ Tabulka6[[#This Row],[fly off]]</f>
        <v>0</v>
      </c>
    </row>
  </sheetData>
  <conditionalFormatting sqref="H3:J8">
    <cfRule type="cellIs" dxfId="2" priority="3" operator="equal">
      <formula>1800</formula>
    </cfRule>
  </conditionalFormatting>
  <conditionalFormatting sqref="H3:J8">
    <cfRule type="cellIs" dxfId="1" priority="1" operator="greaterThan">
      <formula>1200</formula>
    </cfRule>
    <cfRule type="cellIs" dxfId="0" priority="2" operator="equal">
      <formula>1200</formula>
    </cfRule>
  </conditionalFormatting>
  <pageMargins left="0.70866141732283472" right="0.70866141732283472" top="0.78740157480314965" bottom="0.78740157480314965" header="0.31496062992125984" footer="0.31496062992125984"/>
  <pageSetup paperSize="9" scale="91" orientation="landscape" horizont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M23"/>
  <sheetViews>
    <sheetView workbookViewId="0">
      <pane ySplit="2" topLeftCell="A3" activePane="bottomLeft" state="frozen"/>
      <selection activeCell="C33" sqref="C33"/>
      <selection pane="bottomLeft" activeCell="S12" sqref="S12"/>
    </sheetView>
  </sheetViews>
  <sheetFormatPr defaultRowHeight="15" x14ac:dyDescent="0.25"/>
  <cols>
    <col min="1" max="1" width="9.85546875" customWidth="1"/>
    <col min="2" max="2" width="14.42578125" style="4" customWidth="1"/>
    <col min="3" max="3" width="18" customWidth="1"/>
    <col min="4" max="4" width="21.85546875" customWidth="1"/>
    <col min="5" max="5" width="21.85546875" style="5" customWidth="1"/>
    <col min="6" max="6" width="10.28515625" customWidth="1"/>
    <col min="11" max="11" width="9.5703125" style="1" customWidth="1"/>
    <col min="12" max="12" width="13.42578125" customWidth="1"/>
  </cols>
  <sheetData>
    <row r="1" spans="1:13" ht="26.25" x14ac:dyDescent="0.4">
      <c r="A1" s="3" t="s">
        <v>17</v>
      </c>
      <c r="B1" s="3"/>
    </row>
    <row r="2" spans="1:13" x14ac:dyDescent="0.25">
      <c r="A2" t="s">
        <v>12</v>
      </c>
      <c r="B2" s="4" t="s">
        <v>19</v>
      </c>
      <c r="C2" t="s">
        <v>20</v>
      </c>
      <c r="D2" t="s">
        <v>23</v>
      </c>
      <c r="E2" s="5" t="s">
        <v>116</v>
      </c>
      <c r="F2" s="5" t="s">
        <v>115</v>
      </c>
      <c r="G2" t="s">
        <v>2</v>
      </c>
      <c r="H2" t="s">
        <v>3</v>
      </c>
      <c r="I2" t="s">
        <v>4</v>
      </c>
      <c r="J2" t="s">
        <v>5</v>
      </c>
      <c r="K2" t="s">
        <v>8</v>
      </c>
      <c r="L2" s="1" t="s">
        <v>9</v>
      </c>
      <c r="M2" t="s">
        <v>18</v>
      </c>
    </row>
    <row r="3" spans="1:13" x14ac:dyDescent="0.25">
      <c r="A3" s="5">
        <v>2</v>
      </c>
      <c r="B3" s="6" t="s">
        <v>32</v>
      </c>
      <c r="C3" s="6" t="s">
        <v>33</v>
      </c>
      <c r="D3" s="6" t="s">
        <v>189</v>
      </c>
      <c r="E3" s="6" t="s">
        <v>190</v>
      </c>
      <c r="F3" s="6">
        <v>1947</v>
      </c>
      <c r="H3" s="5"/>
      <c r="I3" s="5"/>
      <c r="J3" s="5"/>
      <c r="K3" s="5"/>
      <c r="L3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  <c r="M3" s="5"/>
    </row>
    <row r="4" spans="1:13" x14ac:dyDescent="0.25">
      <c r="A4" s="5">
        <v>3</v>
      </c>
      <c r="B4" s="6" t="s">
        <v>34</v>
      </c>
      <c r="C4" s="6" t="s">
        <v>35</v>
      </c>
      <c r="D4" s="6" t="s">
        <v>62</v>
      </c>
      <c r="E4" s="6" t="s">
        <v>191</v>
      </c>
      <c r="F4" s="6">
        <v>1950</v>
      </c>
      <c r="L4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5" spans="1:13" x14ac:dyDescent="0.25">
      <c r="A5" s="5">
        <v>3</v>
      </c>
      <c r="B5" s="6" t="s">
        <v>34</v>
      </c>
      <c r="C5" s="6" t="s">
        <v>35</v>
      </c>
      <c r="D5" s="6" t="s">
        <v>192</v>
      </c>
      <c r="E5" s="6" t="s">
        <v>193</v>
      </c>
      <c r="F5" s="6">
        <v>1950</v>
      </c>
      <c r="L5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6" spans="1:13" x14ac:dyDescent="0.25">
      <c r="A6" s="5">
        <v>4</v>
      </c>
      <c r="B6" s="6" t="s">
        <v>179</v>
      </c>
      <c r="C6" s="6" t="s">
        <v>180</v>
      </c>
      <c r="D6" s="6" t="s">
        <v>194</v>
      </c>
      <c r="E6" s="6" t="s">
        <v>193</v>
      </c>
      <c r="F6" s="6">
        <v>1950</v>
      </c>
      <c r="L6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7" spans="1:13" x14ac:dyDescent="0.25">
      <c r="A7" s="5">
        <v>5</v>
      </c>
      <c r="B7" s="6" t="s">
        <v>57</v>
      </c>
      <c r="C7" s="6" t="s">
        <v>58</v>
      </c>
      <c r="D7" s="6" t="s">
        <v>195</v>
      </c>
      <c r="E7" s="6" t="s">
        <v>196</v>
      </c>
      <c r="F7" s="6">
        <v>1950</v>
      </c>
      <c r="L7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8" spans="1:13" x14ac:dyDescent="0.25">
      <c r="A8" s="5">
        <v>9</v>
      </c>
      <c r="B8" s="6" t="s">
        <v>41</v>
      </c>
      <c r="C8" s="6" t="s">
        <v>42</v>
      </c>
      <c r="D8" s="6" t="s">
        <v>197</v>
      </c>
      <c r="E8" s="6" t="s">
        <v>148</v>
      </c>
      <c r="F8" s="6">
        <v>1950</v>
      </c>
      <c r="L8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9" spans="1:13" x14ac:dyDescent="0.25">
      <c r="A9" s="5">
        <v>10</v>
      </c>
      <c r="B9" s="6" t="s">
        <v>30</v>
      </c>
      <c r="C9" s="6" t="s">
        <v>31</v>
      </c>
      <c r="D9" s="6" t="s">
        <v>189</v>
      </c>
      <c r="E9" s="6" t="s">
        <v>121</v>
      </c>
      <c r="F9" s="6">
        <v>1947</v>
      </c>
      <c r="L9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10" spans="1:13" x14ac:dyDescent="0.25">
      <c r="A10" s="5">
        <v>11</v>
      </c>
      <c r="B10" s="6" t="s">
        <v>52</v>
      </c>
      <c r="C10" s="6" t="s">
        <v>53</v>
      </c>
      <c r="D10" s="6" t="s">
        <v>171</v>
      </c>
      <c r="E10" s="6" t="s">
        <v>123</v>
      </c>
      <c r="F10" s="6">
        <v>1947</v>
      </c>
      <c r="L10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11" spans="1:13" x14ac:dyDescent="0.25">
      <c r="A11" s="5">
        <v>14</v>
      </c>
      <c r="B11" s="6" t="s">
        <v>52</v>
      </c>
      <c r="C11" s="6" t="s">
        <v>181</v>
      </c>
      <c r="D11" s="6" t="s">
        <v>198</v>
      </c>
      <c r="E11" s="6" t="s">
        <v>199</v>
      </c>
      <c r="F11" s="6">
        <v>1949</v>
      </c>
      <c r="L11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12" spans="1:13" x14ac:dyDescent="0.25">
      <c r="A12" s="5">
        <v>29</v>
      </c>
      <c r="B12" s="6" t="s">
        <v>182</v>
      </c>
      <c r="C12" s="6" t="s">
        <v>183</v>
      </c>
      <c r="D12" s="6" t="s">
        <v>66</v>
      </c>
      <c r="E12" s="6" t="s">
        <v>200</v>
      </c>
      <c r="F12" s="6">
        <v>1945</v>
      </c>
      <c r="L12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13" spans="1:13" x14ac:dyDescent="0.25">
      <c r="A13" s="5">
        <v>29</v>
      </c>
      <c r="B13" s="6" t="s">
        <v>182</v>
      </c>
      <c r="C13" s="6" t="s">
        <v>183</v>
      </c>
      <c r="D13" s="6" t="s">
        <v>64</v>
      </c>
      <c r="E13" s="6" t="s">
        <v>201</v>
      </c>
      <c r="F13" s="6">
        <v>1950</v>
      </c>
      <c r="L13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14" spans="1:13" x14ac:dyDescent="0.25">
      <c r="A14" s="5">
        <v>18</v>
      </c>
      <c r="B14" s="6" t="s">
        <v>37</v>
      </c>
      <c r="C14" s="6" t="s">
        <v>184</v>
      </c>
      <c r="D14" s="6" t="s">
        <v>66</v>
      </c>
      <c r="E14" s="6" t="s">
        <v>202</v>
      </c>
      <c r="F14" s="6">
        <v>1949</v>
      </c>
      <c r="L14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15" spans="1:13" x14ac:dyDescent="0.25">
      <c r="A15" s="5">
        <v>18</v>
      </c>
      <c r="B15" s="6" t="s">
        <v>37</v>
      </c>
      <c r="C15" s="6" t="s">
        <v>184</v>
      </c>
      <c r="D15" s="6" t="s">
        <v>64</v>
      </c>
      <c r="E15" s="6" t="s">
        <v>203</v>
      </c>
      <c r="F15" s="6">
        <v>1950</v>
      </c>
      <c r="L15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16" spans="1:13" x14ac:dyDescent="0.25">
      <c r="A16" s="5">
        <v>19</v>
      </c>
      <c r="B16" s="6" t="s">
        <v>36</v>
      </c>
      <c r="C16" s="6" t="s">
        <v>185</v>
      </c>
      <c r="D16" s="6" t="s">
        <v>204</v>
      </c>
      <c r="E16" s="6" t="s">
        <v>199</v>
      </c>
      <c r="F16" s="6">
        <v>1949</v>
      </c>
      <c r="L16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17" spans="1:12" x14ac:dyDescent="0.25">
      <c r="A17" s="5">
        <v>20</v>
      </c>
      <c r="B17" s="6" t="s">
        <v>56</v>
      </c>
      <c r="C17" s="6" t="s">
        <v>186</v>
      </c>
      <c r="D17" s="6" t="s">
        <v>64</v>
      </c>
      <c r="E17" s="6" t="s">
        <v>205</v>
      </c>
      <c r="F17" s="6">
        <v>1950</v>
      </c>
      <c r="L17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18" spans="1:12" x14ac:dyDescent="0.25">
      <c r="A18" s="5">
        <v>20</v>
      </c>
      <c r="B18" s="6" t="s">
        <v>56</v>
      </c>
      <c r="C18" s="6" t="s">
        <v>186</v>
      </c>
      <c r="D18" s="6" t="s">
        <v>206</v>
      </c>
      <c r="E18" s="6" t="s">
        <v>124</v>
      </c>
      <c r="F18" s="6">
        <v>1949</v>
      </c>
      <c r="L18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19" spans="1:12" x14ac:dyDescent="0.25">
      <c r="A19" s="5">
        <v>23</v>
      </c>
      <c r="B19" s="6" t="s">
        <v>39</v>
      </c>
      <c r="C19" s="6" t="s">
        <v>129</v>
      </c>
      <c r="D19" s="6" t="s">
        <v>194</v>
      </c>
      <c r="E19" s="6" t="s">
        <v>193</v>
      </c>
      <c r="F19" s="6">
        <v>1950</v>
      </c>
      <c r="L19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20" spans="1:12" x14ac:dyDescent="0.25">
      <c r="A20" s="5">
        <v>28</v>
      </c>
      <c r="B20" s="6" t="s">
        <v>43</v>
      </c>
      <c r="C20" s="6" t="s">
        <v>44</v>
      </c>
      <c r="D20" s="6" t="s">
        <v>194</v>
      </c>
      <c r="E20" s="6" t="s">
        <v>193</v>
      </c>
      <c r="F20" s="6">
        <v>1950</v>
      </c>
      <c r="L20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21" spans="1:12" x14ac:dyDescent="0.25">
      <c r="A21" s="5">
        <v>15</v>
      </c>
      <c r="B21" s="6" t="s">
        <v>187</v>
      </c>
      <c r="C21" s="6" t="s">
        <v>188</v>
      </c>
      <c r="D21" s="6" t="s">
        <v>207</v>
      </c>
      <c r="E21" s="6" t="s">
        <v>119</v>
      </c>
      <c r="F21" s="6">
        <v>1940</v>
      </c>
      <c r="L21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22" spans="1:12" x14ac:dyDescent="0.25">
      <c r="A22" s="5">
        <v>34</v>
      </c>
      <c r="B22" s="6" t="s">
        <v>50</v>
      </c>
      <c r="C22" s="6" t="s">
        <v>51</v>
      </c>
      <c r="D22" s="6" t="s">
        <v>64</v>
      </c>
      <c r="E22" s="6" t="s">
        <v>208</v>
      </c>
      <c r="F22" s="6">
        <v>1950</v>
      </c>
      <c r="L22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  <row r="23" spans="1:12" x14ac:dyDescent="0.25">
      <c r="A23" s="5">
        <v>34</v>
      </c>
      <c r="B23" s="6" t="s">
        <v>50</v>
      </c>
      <c r="C23" s="6" t="s">
        <v>51</v>
      </c>
      <c r="D23" s="6" t="s">
        <v>63</v>
      </c>
      <c r="E23" s="6" t="s">
        <v>125</v>
      </c>
      <c r="F23" s="6">
        <v>1939</v>
      </c>
      <c r="L23" s="2">
        <f>IF(ISERR(LARGE(Tabulka11[[#This Row],[1.start]:[4.start]],1)),0,LARGE(Tabulka11[[#This Row],[1.start]:[4.start]],1))+IF(ISERR(LARGE(Tabulka11[[#This Row],[1.start]:[4.start]],2)),0,LARGE(Tabulka11[[#This Row],[1.start]:[4.start]],2))+IF(ISERR(LARGE(Tabulka11[[#This Row],[1.start]:[4.start]],3)),0,LARGE(Tabulka11[[#This Row],[1.start]:[4.start]],3))+Tabulka11[[#This Row],[fly off]]</f>
        <v>0</v>
      </c>
    </row>
  </sheetData>
  <conditionalFormatting sqref="G3:K23">
    <cfRule type="cellIs" dxfId="55" priority="1" operator="greaterThan">
      <formula>600</formula>
    </cfRule>
    <cfRule type="cellIs" dxfId="54" priority="2" operator="equal">
      <formula>600</formula>
    </cfRule>
    <cfRule type="cellIs" dxfId="53" priority="6" operator="equal">
      <formula>600</formula>
    </cfRule>
  </conditionalFormatting>
  <pageMargins left="0.70866141732283472" right="0.70866141732283472" top="0.78740157480314965" bottom="0.78740157480314965" header="0.31496062992125984" footer="0.31496062992125984"/>
  <pageSetup paperSize="9" scale="84" orientation="landscape" horizontalDpi="4294967293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1:M15"/>
  <sheetViews>
    <sheetView zoomScaleNormal="100" workbookViewId="0">
      <pane ySplit="2" topLeftCell="A3" activePane="bottomLeft" state="frozen"/>
      <selection activeCell="C33" sqref="C33"/>
      <selection pane="bottomLeft" activeCell="F24" sqref="F24"/>
    </sheetView>
  </sheetViews>
  <sheetFormatPr defaultRowHeight="15" x14ac:dyDescent="0.25"/>
  <cols>
    <col min="1" max="1" width="9.85546875" style="5" customWidth="1"/>
    <col min="2" max="2" width="17.7109375" style="5" customWidth="1"/>
    <col min="3" max="3" width="19.42578125" style="5" customWidth="1"/>
    <col min="4" max="5" width="22.7109375" style="5" customWidth="1"/>
    <col min="6" max="6" width="21" style="5" customWidth="1"/>
    <col min="7" max="7" width="11.42578125" style="5" customWidth="1"/>
    <col min="8" max="10" width="9.140625" style="5"/>
    <col min="11" max="11" width="9.5703125" style="1" customWidth="1"/>
    <col min="12" max="16384" width="9.140625" style="5"/>
  </cols>
  <sheetData>
    <row r="1" spans="1:13" ht="26.25" x14ac:dyDescent="0.4">
      <c r="A1" s="3" t="s">
        <v>24</v>
      </c>
      <c r="B1" s="3"/>
    </row>
    <row r="2" spans="1:13" x14ac:dyDescent="0.25">
      <c r="A2" s="5" t="s">
        <v>12</v>
      </c>
      <c r="B2" s="5" t="s">
        <v>19</v>
      </c>
      <c r="C2" s="5" t="s">
        <v>20</v>
      </c>
      <c r="D2" s="5" t="s">
        <v>23</v>
      </c>
      <c r="E2" s="5" t="s">
        <v>374</v>
      </c>
      <c r="F2" s="5" t="s">
        <v>116</v>
      </c>
      <c r="G2" s="5" t="s">
        <v>115</v>
      </c>
      <c r="H2" s="5" t="s">
        <v>2</v>
      </c>
      <c r="I2" s="5" t="s">
        <v>3</v>
      </c>
      <c r="J2" s="5" t="s">
        <v>4</v>
      </c>
      <c r="K2" s="5" t="s">
        <v>8</v>
      </c>
      <c r="L2" s="1" t="s">
        <v>9</v>
      </c>
      <c r="M2" s="5" t="s">
        <v>18</v>
      </c>
    </row>
    <row r="3" spans="1:13" x14ac:dyDescent="0.25">
      <c r="A3" s="5">
        <v>1</v>
      </c>
      <c r="B3" s="6" t="s">
        <v>39</v>
      </c>
      <c r="C3" s="6" t="s">
        <v>40</v>
      </c>
      <c r="D3" s="6" t="s">
        <v>211</v>
      </c>
      <c r="E3" s="12" t="s">
        <v>384</v>
      </c>
      <c r="F3" s="6" t="s">
        <v>212</v>
      </c>
      <c r="G3" s="6">
        <v>1939</v>
      </c>
      <c r="K3" s="5"/>
      <c r="L3" s="2">
        <f>IF(ISERR(LARGE(Tabulka617[[#This Row],[1.start]:[3.start]],1)),0,LARGE(Tabulka617[[#This Row],[1.start]:[3.start]],1))+ Tabulka617[[#This Row],[fly off]]</f>
        <v>0</v>
      </c>
    </row>
    <row r="4" spans="1:13" x14ac:dyDescent="0.25">
      <c r="A4" s="5">
        <v>2</v>
      </c>
      <c r="B4" s="6" t="s">
        <v>32</v>
      </c>
      <c r="C4" s="6" t="s">
        <v>33</v>
      </c>
      <c r="D4" s="6" t="s">
        <v>213</v>
      </c>
      <c r="E4" s="12" t="s">
        <v>385</v>
      </c>
      <c r="F4" s="6" t="s">
        <v>214</v>
      </c>
      <c r="G4" s="6">
        <v>1938</v>
      </c>
      <c r="L4" s="2">
        <f>IF(ISERR(LARGE(Tabulka617[[#This Row],[1.start]:[3.start]],1)),0,LARGE(Tabulka617[[#This Row],[1.start]:[3.start]],1))+ Tabulka617[[#This Row],[fly off]]</f>
        <v>0</v>
      </c>
    </row>
    <row r="5" spans="1:13" x14ac:dyDescent="0.25">
      <c r="A5" s="5">
        <v>7</v>
      </c>
      <c r="B5" s="6" t="s">
        <v>155</v>
      </c>
      <c r="C5" s="6" t="s">
        <v>156</v>
      </c>
      <c r="D5" s="6" t="s">
        <v>215</v>
      </c>
      <c r="E5" s="12" t="s">
        <v>386</v>
      </c>
      <c r="F5" s="6" t="s">
        <v>216</v>
      </c>
      <c r="G5" s="6">
        <v>1937</v>
      </c>
      <c r="L5" s="2">
        <f>IF(ISERR(LARGE(Tabulka617[[#This Row],[1.start]:[3.start]],1)),0,LARGE(Tabulka617[[#This Row],[1.start]:[3.start]],1))+ Tabulka617[[#This Row],[fly off]]</f>
        <v>0</v>
      </c>
    </row>
    <row r="6" spans="1:13" x14ac:dyDescent="0.25">
      <c r="A6" s="5">
        <v>12</v>
      </c>
      <c r="B6" s="6" t="s">
        <v>52</v>
      </c>
      <c r="C6" s="6" t="s">
        <v>67</v>
      </c>
      <c r="D6" s="6" t="s">
        <v>217</v>
      </c>
      <c r="E6" s="12">
        <v>10</v>
      </c>
      <c r="F6" s="6" t="s">
        <v>218</v>
      </c>
      <c r="G6" s="6">
        <v>1936</v>
      </c>
      <c r="L6" s="2">
        <f>IF(ISERR(LARGE(Tabulka617[[#This Row],[1.start]:[3.start]],1)),0,LARGE(Tabulka617[[#This Row],[1.start]:[3.start]],1))+ Tabulka617[[#This Row],[fly off]]</f>
        <v>0</v>
      </c>
    </row>
    <row r="7" spans="1:13" x14ac:dyDescent="0.25">
      <c r="A7" s="5">
        <v>17</v>
      </c>
      <c r="B7" s="6" t="s">
        <v>52</v>
      </c>
      <c r="C7" s="6" t="s">
        <v>69</v>
      </c>
      <c r="D7" s="6" t="s">
        <v>90</v>
      </c>
      <c r="E7" s="12" t="s">
        <v>387</v>
      </c>
      <c r="F7" s="6" t="s">
        <v>219</v>
      </c>
      <c r="G7" s="6">
        <v>1938</v>
      </c>
      <c r="L7" s="2">
        <f>IF(ISERR(LARGE(Tabulka617[[#This Row],[1.start]:[3.start]],1)),0,LARGE(Tabulka617[[#This Row],[1.start]:[3.start]],1))+ Tabulka617[[#This Row],[fly off]]</f>
        <v>0</v>
      </c>
    </row>
    <row r="8" spans="1:13" x14ac:dyDescent="0.25">
      <c r="A8" s="5">
        <v>17</v>
      </c>
      <c r="B8" s="6" t="s">
        <v>52</v>
      </c>
      <c r="C8" s="6" t="s">
        <v>69</v>
      </c>
      <c r="D8" s="6" t="s">
        <v>220</v>
      </c>
      <c r="E8" s="12" t="s">
        <v>388</v>
      </c>
      <c r="F8" s="6" t="s">
        <v>221</v>
      </c>
      <c r="G8" s="6">
        <v>1936</v>
      </c>
      <c r="L8" s="2">
        <f>IF(ISERR(LARGE(Tabulka617[[#This Row],[1.start]:[3.start]],1)),0,LARGE(Tabulka617[[#This Row],[1.start]:[3.start]],1))+ Tabulka617[[#This Row],[fly off]]</f>
        <v>0</v>
      </c>
    </row>
    <row r="9" spans="1:13" x14ac:dyDescent="0.25">
      <c r="A9" s="5">
        <v>22</v>
      </c>
      <c r="B9" s="6" t="s">
        <v>54</v>
      </c>
      <c r="C9" s="6" t="s">
        <v>55</v>
      </c>
      <c r="D9" s="6" t="s">
        <v>222</v>
      </c>
      <c r="E9" s="12" t="s">
        <v>389</v>
      </c>
      <c r="F9" s="6" t="s">
        <v>219</v>
      </c>
      <c r="G9" s="6">
        <v>1934</v>
      </c>
      <c r="L9" s="2">
        <f>IF(ISERR(LARGE(Tabulka617[[#This Row],[1.start]:[3.start]],1)),0,LARGE(Tabulka617[[#This Row],[1.start]:[3.start]],1))+ Tabulka617[[#This Row],[fly off]]</f>
        <v>0</v>
      </c>
    </row>
    <row r="10" spans="1:13" x14ac:dyDescent="0.25">
      <c r="A10" s="5">
        <v>30</v>
      </c>
      <c r="B10" s="6" t="s">
        <v>209</v>
      </c>
      <c r="C10" s="6" t="s">
        <v>210</v>
      </c>
      <c r="D10" s="6" t="s">
        <v>223</v>
      </c>
      <c r="E10" s="12" t="s">
        <v>390</v>
      </c>
      <c r="F10" s="6" t="s">
        <v>219</v>
      </c>
      <c r="G10" s="6">
        <v>1938</v>
      </c>
      <c r="L10" s="2">
        <f>IF(ISERR(LARGE(Tabulka617[[#This Row],[1.start]:[3.start]],1)),0,LARGE(Tabulka617[[#This Row],[1.start]:[3.start]],1))+ Tabulka617[[#This Row],[fly off]]</f>
        <v>0</v>
      </c>
    </row>
    <row r="11" spans="1:13" x14ac:dyDescent="0.25">
      <c r="A11" s="5">
        <v>30</v>
      </c>
      <c r="B11" s="6" t="s">
        <v>209</v>
      </c>
      <c r="C11" s="6" t="s">
        <v>210</v>
      </c>
      <c r="D11" s="6" t="s">
        <v>91</v>
      </c>
      <c r="E11" s="12" t="s">
        <v>391</v>
      </c>
      <c r="F11" s="6" t="s">
        <v>224</v>
      </c>
      <c r="G11" s="6">
        <v>1939</v>
      </c>
      <c r="L11" s="2">
        <f>IF(ISERR(LARGE(Tabulka617[[#This Row],[1.start]:[3.start]],1)),0,LARGE(Tabulka617[[#This Row],[1.start]:[3.start]],1))+ Tabulka617[[#This Row],[fly off]]</f>
        <v>0</v>
      </c>
    </row>
    <row r="12" spans="1:13" x14ac:dyDescent="0.25">
      <c r="A12" s="5">
        <v>31</v>
      </c>
      <c r="B12" s="6" t="s">
        <v>52</v>
      </c>
      <c r="C12" s="6" t="s">
        <v>74</v>
      </c>
      <c r="D12" s="6" t="s">
        <v>225</v>
      </c>
      <c r="E12" s="12"/>
      <c r="F12" s="6" t="s">
        <v>226</v>
      </c>
      <c r="G12" s="6">
        <v>1937</v>
      </c>
      <c r="L12" s="2">
        <f>IF(ISERR(LARGE(Tabulka617[[#This Row],[1.start]:[3.start]],1)),0,LARGE(Tabulka617[[#This Row],[1.start]:[3.start]],1))+ Tabulka617[[#This Row],[fly off]]</f>
        <v>0</v>
      </c>
    </row>
    <row r="13" spans="1:13" x14ac:dyDescent="0.25">
      <c r="A13" s="5">
        <v>32</v>
      </c>
      <c r="B13" s="6" t="s">
        <v>72</v>
      </c>
      <c r="C13" s="6" t="s">
        <v>75</v>
      </c>
      <c r="D13" s="6" t="s">
        <v>81</v>
      </c>
      <c r="E13" s="12" t="s">
        <v>392</v>
      </c>
      <c r="F13" s="6" t="s">
        <v>170</v>
      </c>
      <c r="G13" s="6">
        <v>1939</v>
      </c>
      <c r="L13" s="2">
        <f>IF(ISERR(LARGE(Tabulka617[[#This Row],[1.start]:[3.start]],1)),0,LARGE(Tabulka617[[#This Row],[1.start]:[3.start]],1))+ Tabulka617[[#This Row],[fly off]]</f>
        <v>0</v>
      </c>
    </row>
    <row r="14" spans="1:13" x14ac:dyDescent="0.25">
      <c r="A14" s="5">
        <v>34</v>
      </c>
      <c r="B14" s="6" t="s">
        <v>50</v>
      </c>
      <c r="C14" s="6" t="s">
        <v>51</v>
      </c>
      <c r="D14" s="6" t="s">
        <v>63</v>
      </c>
      <c r="E14" s="12" t="s">
        <v>393</v>
      </c>
      <c r="F14" s="6" t="s">
        <v>125</v>
      </c>
      <c r="G14" s="6">
        <v>1939</v>
      </c>
      <c r="L14" s="2">
        <f>IF(ISERR(LARGE(Tabulka617[[#This Row],[1.start]:[3.start]],1)),0,LARGE(Tabulka617[[#This Row],[1.start]:[3.start]],1))+ Tabulka617[[#This Row],[fly off]]</f>
        <v>0</v>
      </c>
    </row>
    <row r="15" spans="1:13" x14ac:dyDescent="0.25">
      <c r="A15" s="5">
        <v>37</v>
      </c>
      <c r="B15" s="6" t="s">
        <v>34</v>
      </c>
      <c r="C15" s="6" t="s">
        <v>61</v>
      </c>
      <c r="D15" s="6" t="s">
        <v>227</v>
      </c>
      <c r="E15" s="12" t="s">
        <v>394</v>
      </c>
      <c r="F15" s="6" t="s">
        <v>228</v>
      </c>
      <c r="G15" s="6">
        <v>1937</v>
      </c>
      <c r="L15" s="2">
        <f>IF(ISERR(LARGE(Tabulka617[[#This Row],[1.start]:[3.start]],1)),0,LARGE(Tabulka617[[#This Row],[1.start]:[3.start]],1))+ Tabulka617[[#This Row],[fly off]]</f>
        <v>0</v>
      </c>
    </row>
  </sheetData>
  <conditionalFormatting sqref="H3:J15">
    <cfRule type="cellIs" dxfId="52" priority="1" operator="equal">
      <formula>1800</formula>
    </cfRule>
  </conditionalFormatting>
  <pageMargins left="0.70866141732283472" right="0.70866141732283472" top="0.78740157480314965" bottom="0.78740157480314965" header="0.31496062992125984" footer="0.31496062992125984"/>
  <pageSetup paperSize="9" scale="88" orientation="landscape" horizontalDpi="4294967293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3">
    <pageSetUpPr fitToPage="1"/>
  </sheetPr>
  <dimension ref="A1:N12"/>
  <sheetViews>
    <sheetView workbookViewId="0">
      <pane ySplit="2" topLeftCell="A3" activePane="bottomLeft" state="frozen"/>
      <selection activeCell="C33" sqref="C33"/>
      <selection pane="bottomLeft" activeCell="E25" sqref="E25"/>
    </sheetView>
  </sheetViews>
  <sheetFormatPr defaultRowHeight="15" x14ac:dyDescent="0.25"/>
  <cols>
    <col min="1" max="1" width="9.85546875" customWidth="1"/>
    <col min="2" max="2" width="15.42578125" style="4" customWidth="1"/>
    <col min="3" max="3" width="18.85546875" customWidth="1"/>
    <col min="4" max="5" width="25.28515625" style="5" customWidth="1"/>
    <col min="6" max="6" width="19.7109375" customWidth="1"/>
    <col min="7" max="7" width="10.5703125" customWidth="1"/>
    <col min="12" max="12" width="9.5703125" style="1" customWidth="1"/>
  </cols>
  <sheetData>
    <row r="1" spans="1:14" ht="26.25" x14ac:dyDescent="0.4">
      <c r="A1" s="3" t="s">
        <v>11</v>
      </c>
      <c r="B1" s="3"/>
    </row>
    <row r="2" spans="1:14" x14ac:dyDescent="0.25">
      <c r="A2" t="s">
        <v>12</v>
      </c>
      <c r="B2" s="4" t="s">
        <v>19</v>
      </c>
      <c r="C2" t="s">
        <v>20</v>
      </c>
      <c r="D2" s="5" t="s">
        <v>23</v>
      </c>
      <c r="E2" s="5" t="s">
        <v>374</v>
      </c>
      <c r="F2" s="5" t="s">
        <v>116</v>
      </c>
      <c r="G2" t="s">
        <v>115</v>
      </c>
      <c r="H2" t="s">
        <v>2</v>
      </c>
      <c r="I2" t="s">
        <v>3</v>
      </c>
      <c r="J2" t="s">
        <v>4</v>
      </c>
      <c r="K2" t="s">
        <v>5</v>
      </c>
      <c r="L2" t="s">
        <v>8</v>
      </c>
      <c r="M2" s="1" t="s">
        <v>9</v>
      </c>
      <c r="N2" t="s">
        <v>18</v>
      </c>
    </row>
    <row r="3" spans="1:14" x14ac:dyDescent="0.25">
      <c r="A3" s="5">
        <v>12</v>
      </c>
      <c r="B3" s="6" t="s">
        <v>52</v>
      </c>
      <c r="C3" s="6" t="s">
        <v>67</v>
      </c>
      <c r="D3" s="6" t="s">
        <v>77</v>
      </c>
      <c r="E3" s="12">
        <v>10</v>
      </c>
      <c r="F3" s="6" t="s">
        <v>119</v>
      </c>
      <c r="G3" s="6">
        <v>1940</v>
      </c>
      <c r="I3" s="5"/>
      <c r="J3" s="5"/>
      <c r="K3" s="5"/>
      <c r="L3"/>
      <c r="M3" s="2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0</v>
      </c>
      <c r="N3" s="4"/>
    </row>
    <row r="4" spans="1:14" x14ac:dyDescent="0.25">
      <c r="A4" s="5">
        <v>17</v>
      </c>
      <c r="B4" s="6" t="s">
        <v>52</v>
      </c>
      <c r="C4" s="6" t="s">
        <v>69</v>
      </c>
      <c r="D4" s="6" t="s">
        <v>77</v>
      </c>
      <c r="E4" s="12" t="s">
        <v>395</v>
      </c>
      <c r="F4" s="6" t="s">
        <v>119</v>
      </c>
      <c r="G4" s="6">
        <v>1940</v>
      </c>
      <c r="M4" s="2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0</v>
      </c>
    </row>
    <row r="5" spans="1:14" x14ac:dyDescent="0.25">
      <c r="A5" s="5">
        <v>22</v>
      </c>
      <c r="B5" s="6" t="s">
        <v>54</v>
      </c>
      <c r="C5" s="6" t="s">
        <v>55</v>
      </c>
      <c r="D5" s="6" t="s">
        <v>107</v>
      </c>
      <c r="E5" s="12" t="s">
        <v>396</v>
      </c>
      <c r="F5" s="6" t="s">
        <v>229</v>
      </c>
      <c r="G5" s="6">
        <v>1940</v>
      </c>
      <c r="M5" s="2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0</v>
      </c>
    </row>
    <row r="6" spans="1:14" x14ac:dyDescent="0.25">
      <c r="A6" s="5">
        <v>31</v>
      </c>
      <c r="B6" s="6" t="s">
        <v>52</v>
      </c>
      <c r="C6" s="6" t="s">
        <v>74</v>
      </c>
      <c r="D6" s="6" t="s">
        <v>230</v>
      </c>
      <c r="E6" s="12" t="s">
        <v>397</v>
      </c>
      <c r="F6" s="6" t="s">
        <v>231</v>
      </c>
      <c r="G6" s="6">
        <v>1937</v>
      </c>
      <c r="M6" s="2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0</v>
      </c>
    </row>
    <row r="7" spans="1:14" x14ac:dyDescent="0.25">
      <c r="A7" s="5">
        <v>32</v>
      </c>
      <c r="B7" s="6" t="s">
        <v>72</v>
      </c>
      <c r="C7" s="6" t="s">
        <v>75</v>
      </c>
      <c r="D7" s="6" t="s">
        <v>232</v>
      </c>
      <c r="E7" s="12" t="s">
        <v>384</v>
      </c>
      <c r="F7" s="6" t="s">
        <v>233</v>
      </c>
      <c r="G7" s="6">
        <v>1949</v>
      </c>
      <c r="M7" s="2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0</v>
      </c>
    </row>
    <row r="8" spans="1:14" x14ac:dyDescent="0.25">
      <c r="A8" s="5">
        <v>33</v>
      </c>
      <c r="B8" s="6" t="s">
        <v>70</v>
      </c>
      <c r="C8" s="6" t="s">
        <v>71</v>
      </c>
      <c r="D8" s="6" t="s">
        <v>234</v>
      </c>
      <c r="E8" s="12">
        <v>10</v>
      </c>
      <c r="F8" s="6" t="s">
        <v>235</v>
      </c>
      <c r="G8" s="6">
        <v>1940</v>
      </c>
      <c r="M8" s="2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0</v>
      </c>
    </row>
    <row r="9" spans="1:14" x14ac:dyDescent="0.25">
      <c r="A9" s="5">
        <v>34</v>
      </c>
      <c r="B9" s="6" t="s">
        <v>50</v>
      </c>
      <c r="C9" s="6" t="s">
        <v>51</v>
      </c>
      <c r="D9" s="6" t="s">
        <v>66</v>
      </c>
      <c r="E9" s="12" t="s">
        <v>398</v>
      </c>
      <c r="F9" s="6" t="s">
        <v>175</v>
      </c>
      <c r="G9" s="6">
        <v>1949</v>
      </c>
      <c r="M9" s="2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0</v>
      </c>
    </row>
    <row r="10" spans="1:14" x14ac:dyDescent="0.25">
      <c r="A10" s="5">
        <v>34</v>
      </c>
      <c r="B10" s="6" t="s">
        <v>50</v>
      </c>
      <c r="C10" s="6" t="s">
        <v>51</v>
      </c>
      <c r="D10" s="6" t="s">
        <v>236</v>
      </c>
      <c r="E10" s="12" t="s">
        <v>398</v>
      </c>
      <c r="F10" s="6" t="s">
        <v>237</v>
      </c>
      <c r="G10" s="6">
        <v>1939</v>
      </c>
      <c r="M10" s="2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0</v>
      </c>
    </row>
    <row r="11" spans="1:14" x14ac:dyDescent="0.25">
      <c r="A11" s="5">
        <v>37</v>
      </c>
      <c r="B11" s="6" t="s">
        <v>34</v>
      </c>
      <c r="C11" s="6" t="s">
        <v>61</v>
      </c>
      <c r="D11" s="6" t="s">
        <v>106</v>
      </c>
      <c r="E11" s="12" t="s">
        <v>399</v>
      </c>
      <c r="F11" s="6" t="s">
        <v>149</v>
      </c>
      <c r="G11" s="6">
        <v>1940</v>
      </c>
      <c r="M11" s="2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0</v>
      </c>
    </row>
    <row r="12" spans="1:14" x14ac:dyDescent="0.25">
      <c r="A12" s="5">
        <v>37</v>
      </c>
      <c r="B12" s="6" t="s">
        <v>34</v>
      </c>
      <c r="C12" s="6" t="s">
        <v>61</v>
      </c>
      <c r="D12" s="6" t="s">
        <v>238</v>
      </c>
      <c r="E12" s="12" t="s">
        <v>399</v>
      </c>
      <c r="F12" s="6" t="s">
        <v>143</v>
      </c>
      <c r="G12" s="6">
        <v>1939</v>
      </c>
      <c r="M12" s="2">
        <f>IF(ISERR(LARGE(Tabulka4[[#This Row],[1.start]:[4.start]],1)),0,LARGE(Tabulka4[[#This Row],[1.start]:[4.start]],1))+IF(ISERR(LARGE(Tabulka4[[#This Row],[1.start]:[4.start]],2)),0,LARGE(Tabulka4[[#This Row],[1.start]:[4.start]],2))+IF(ISERR(LARGE(Tabulka4[[#This Row],[1.start]:[4.start]],3)),0,LARGE(Tabulka4[[#This Row],[1.start]:[4.start]],3))+Tabulka4[[#This Row],[fly off]]</f>
        <v>0</v>
      </c>
    </row>
  </sheetData>
  <conditionalFormatting sqref="H3:K12">
    <cfRule type="cellIs" dxfId="51" priority="3" operator="equal">
      <formula>480</formula>
    </cfRule>
  </conditionalFormatting>
  <conditionalFormatting sqref="H3:K12">
    <cfRule type="cellIs" dxfId="50" priority="1" operator="greaterThan">
      <formula>480</formula>
    </cfRule>
    <cfRule type="cellIs" dxfId="49" priority="2" operator="equal">
      <formula>480</formula>
    </cfRule>
  </conditionalFormatting>
  <pageMargins left="0.70866141732283472" right="0.70866141732283472" top="0.78740157480314965" bottom="0.78740157480314965" header="0.31496062992125984" footer="0.31496062992125984"/>
  <pageSetup paperSize="9" scale="84" fitToHeight="999" orientation="landscape" horizontalDpi="4294967293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>
    <pageSetUpPr fitToPage="1"/>
  </sheetPr>
  <dimension ref="A1:N9"/>
  <sheetViews>
    <sheetView workbookViewId="0">
      <pane ySplit="2" topLeftCell="A3" activePane="bottomLeft" state="frozen"/>
      <selection activeCell="C33" sqref="C33"/>
      <selection pane="bottomLeft" activeCell="F22" sqref="F22"/>
    </sheetView>
  </sheetViews>
  <sheetFormatPr defaultColWidth="9.140625" defaultRowHeight="15" x14ac:dyDescent="0.25"/>
  <cols>
    <col min="1" max="1" width="9.85546875" style="5" customWidth="1"/>
    <col min="2" max="2" width="17.140625" style="5" customWidth="1"/>
    <col min="3" max="3" width="17.5703125" style="5" customWidth="1"/>
    <col min="4" max="5" width="20.28515625" style="5" customWidth="1"/>
    <col min="6" max="6" width="20" style="5" customWidth="1"/>
    <col min="7" max="7" width="9.28515625" style="5" customWidth="1"/>
    <col min="8" max="11" width="9.140625" style="5"/>
    <col min="12" max="12" width="9.5703125" style="1" customWidth="1"/>
    <col min="13" max="16384" width="9.140625" style="5"/>
  </cols>
  <sheetData>
    <row r="1" spans="1:14" ht="26.25" x14ac:dyDescent="0.4">
      <c r="A1" s="3" t="s">
        <v>25</v>
      </c>
      <c r="B1" s="3"/>
    </row>
    <row r="2" spans="1:14" x14ac:dyDescent="0.25">
      <c r="A2" s="5" t="s">
        <v>12</v>
      </c>
      <c r="B2" s="5" t="s">
        <v>19</v>
      </c>
      <c r="C2" s="5" t="s">
        <v>20</v>
      </c>
      <c r="D2" s="5" t="s">
        <v>23</v>
      </c>
      <c r="E2" s="5" t="s">
        <v>374</v>
      </c>
      <c r="F2" s="5" t="s">
        <v>116</v>
      </c>
      <c r="G2" s="5" t="s">
        <v>115</v>
      </c>
      <c r="H2" s="5" t="s">
        <v>2</v>
      </c>
      <c r="I2" s="5" t="s">
        <v>3</v>
      </c>
      <c r="J2" s="5" t="s">
        <v>4</v>
      </c>
      <c r="K2" s="5" t="s">
        <v>5</v>
      </c>
      <c r="L2" s="5" t="s">
        <v>8</v>
      </c>
      <c r="M2" s="1" t="s">
        <v>9</v>
      </c>
      <c r="N2" s="5" t="s">
        <v>18</v>
      </c>
    </row>
    <row r="3" spans="1:14" x14ac:dyDescent="0.25">
      <c r="A3" s="5">
        <v>2</v>
      </c>
      <c r="B3" s="6" t="s">
        <v>32</v>
      </c>
      <c r="C3" s="6" t="s">
        <v>33</v>
      </c>
      <c r="D3" s="6" t="s">
        <v>76</v>
      </c>
      <c r="E3" s="12"/>
      <c r="F3" s="6" t="s">
        <v>127</v>
      </c>
      <c r="G3" s="6">
        <v>1953</v>
      </c>
      <c r="L3" s="5"/>
      <c r="M3" s="2">
        <f>IF(ISERR(LARGE(Tabulka1021014[[#This Row],[1.start]:[4.start]],1)),0,LARGE(Tabulka1021014[[#This Row],[1.start]:[4.start]],1))+IF(ISERR(LARGE(Tabulka1021014[[#This Row],[1.start]:[4.start]],2)),0,LARGE(Tabulka1021014[[#This Row],[1.start]:[4.start]],2))+IF(ISERR(LARGE(Tabulka1021014[[#This Row],[1.start]:[4.start]],3)),0,LARGE(Tabulka1021014[[#This Row],[1.start]:[4.start]],3))+Tabulka1021014[[#This Row],[fly off]]</f>
        <v>0</v>
      </c>
    </row>
    <row r="4" spans="1:14" x14ac:dyDescent="0.25">
      <c r="A4" s="5">
        <v>16</v>
      </c>
      <c r="B4" s="6" t="s">
        <v>239</v>
      </c>
      <c r="C4" s="6" t="s">
        <v>240</v>
      </c>
      <c r="D4" s="6" t="s">
        <v>110</v>
      </c>
      <c r="E4" s="12" t="s">
        <v>400</v>
      </c>
      <c r="F4" s="6" t="s">
        <v>241</v>
      </c>
      <c r="G4" s="6">
        <v>1949</v>
      </c>
      <c r="M4" s="2">
        <f>IF(ISERR(LARGE(Tabulka1021014[[#This Row],[1.start]:[4.start]],1)),0,LARGE(Tabulka1021014[[#This Row],[1.start]:[4.start]],1))+IF(ISERR(LARGE(Tabulka1021014[[#This Row],[1.start]:[4.start]],2)),0,LARGE(Tabulka1021014[[#This Row],[1.start]:[4.start]],2))+IF(ISERR(LARGE(Tabulka1021014[[#This Row],[1.start]:[4.start]],3)),0,LARGE(Tabulka1021014[[#This Row],[1.start]:[4.start]],3))+Tabulka1021014[[#This Row],[fly off]]</f>
        <v>0</v>
      </c>
    </row>
    <row r="5" spans="1:14" x14ac:dyDescent="0.25">
      <c r="A5" s="5">
        <v>22</v>
      </c>
      <c r="B5" s="6" t="s">
        <v>54</v>
      </c>
      <c r="C5" s="6" t="s">
        <v>55</v>
      </c>
      <c r="D5" s="6" t="s">
        <v>111</v>
      </c>
      <c r="E5" s="12" t="s">
        <v>401</v>
      </c>
      <c r="F5" s="6" t="s">
        <v>242</v>
      </c>
      <c r="G5" s="6">
        <v>1949</v>
      </c>
      <c r="M5" s="2">
        <f>IF(ISERR(LARGE(Tabulka1021014[[#This Row],[1.start]:[4.start]],1)),0,LARGE(Tabulka1021014[[#This Row],[1.start]:[4.start]],1))+IF(ISERR(LARGE(Tabulka1021014[[#This Row],[1.start]:[4.start]],2)),0,LARGE(Tabulka1021014[[#This Row],[1.start]:[4.start]],2))+IF(ISERR(LARGE(Tabulka1021014[[#This Row],[1.start]:[4.start]],3)),0,LARGE(Tabulka1021014[[#This Row],[1.start]:[4.start]],3))+Tabulka1021014[[#This Row],[fly off]]</f>
        <v>0</v>
      </c>
    </row>
    <row r="6" spans="1:14" x14ac:dyDescent="0.25">
      <c r="A6" s="5">
        <v>25</v>
      </c>
      <c r="B6" s="6" t="s">
        <v>37</v>
      </c>
      <c r="C6" s="6" t="s">
        <v>38</v>
      </c>
      <c r="D6" s="6" t="s">
        <v>151</v>
      </c>
      <c r="E6" s="12" t="s">
        <v>402</v>
      </c>
      <c r="F6" s="6" t="s">
        <v>133</v>
      </c>
      <c r="G6" s="6">
        <v>1955</v>
      </c>
      <c r="M6" s="2">
        <f>IF(ISERR(LARGE(Tabulka1021014[[#This Row],[1.start]:[4.start]],1)),0,LARGE(Tabulka1021014[[#This Row],[1.start]:[4.start]],1))+IF(ISERR(LARGE(Tabulka1021014[[#This Row],[1.start]:[4.start]],2)),0,LARGE(Tabulka1021014[[#This Row],[1.start]:[4.start]],2))+IF(ISERR(LARGE(Tabulka1021014[[#This Row],[1.start]:[4.start]],3)),0,LARGE(Tabulka1021014[[#This Row],[1.start]:[4.start]],3))+Tabulka1021014[[#This Row],[fly off]]</f>
        <v>0</v>
      </c>
    </row>
    <row r="7" spans="1:14" x14ac:dyDescent="0.25">
      <c r="A7" s="5">
        <v>26</v>
      </c>
      <c r="B7" s="6" t="s">
        <v>52</v>
      </c>
      <c r="C7" s="6" t="s">
        <v>157</v>
      </c>
      <c r="D7" s="6" t="s">
        <v>243</v>
      </c>
      <c r="E7" s="12" t="s">
        <v>402</v>
      </c>
      <c r="F7" s="6" t="s">
        <v>244</v>
      </c>
      <c r="G7" s="6">
        <v>1954</v>
      </c>
      <c r="M7" s="2">
        <f>IF(ISERR(LARGE(Tabulka1021014[[#This Row],[1.start]:[4.start]],1)),0,LARGE(Tabulka1021014[[#This Row],[1.start]:[4.start]],1))+IF(ISERR(LARGE(Tabulka1021014[[#This Row],[1.start]:[4.start]],2)),0,LARGE(Tabulka1021014[[#This Row],[1.start]:[4.start]],2))+IF(ISERR(LARGE(Tabulka1021014[[#This Row],[1.start]:[4.start]],3)),0,LARGE(Tabulka1021014[[#This Row],[1.start]:[4.start]],3))+Tabulka1021014[[#This Row],[fly off]]</f>
        <v>0</v>
      </c>
    </row>
    <row r="8" spans="1:14" x14ac:dyDescent="0.25">
      <c r="A8" s="5">
        <v>33</v>
      </c>
      <c r="B8" s="6" t="s">
        <v>70</v>
      </c>
      <c r="C8" s="6" t="s">
        <v>71</v>
      </c>
      <c r="D8" s="6" t="s">
        <v>245</v>
      </c>
      <c r="E8" s="12" t="s">
        <v>402</v>
      </c>
      <c r="F8" s="6" t="s">
        <v>148</v>
      </c>
      <c r="G8" s="6">
        <v>1950</v>
      </c>
      <c r="M8" s="2">
        <f>IF(ISERR(LARGE(Tabulka1021014[[#This Row],[1.start]:[4.start]],1)),0,LARGE(Tabulka1021014[[#This Row],[1.start]:[4.start]],1))+IF(ISERR(LARGE(Tabulka1021014[[#This Row],[1.start]:[4.start]],2)),0,LARGE(Tabulka1021014[[#This Row],[1.start]:[4.start]],2))+IF(ISERR(LARGE(Tabulka1021014[[#This Row],[1.start]:[4.start]],3)),0,LARGE(Tabulka1021014[[#This Row],[1.start]:[4.start]],3))+Tabulka1021014[[#This Row],[fly off]]</f>
        <v>0</v>
      </c>
    </row>
    <row r="9" spans="1:14" x14ac:dyDescent="0.25">
      <c r="A9" s="5">
        <v>37</v>
      </c>
      <c r="B9" s="6" t="s">
        <v>34</v>
      </c>
      <c r="C9" s="6" t="s">
        <v>61</v>
      </c>
      <c r="D9" s="6" t="s">
        <v>112</v>
      </c>
      <c r="E9" s="12" t="s">
        <v>402</v>
      </c>
      <c r="F9" s="6" t="s">
        <v>246</v>
      </c>
      <c r="G9" s="6">
        <v>1951</v>
      </c>
      <c r="M9" s="2">
        <f>IF(ISERR(LARGE(Tabulka1021014[[#This Row],[1.start]:[4.start]],1)),0,LARGE(Tabulka1021014[[#This Row],[1.start]:[4.start]],1))+IF(ISERR(LARGE(Tabulka1021014[[#This Row],[1.start]:[4.start]],2)),0,LARGE(Tabulka1021014[[#This Row],[1.start]:[4.start]],2))+IF(ISERR(LARGE(Tabulka1021014[[#This Row],[1.start]:[4.start]],3)),0,LARGE(Tabulka1021014[[#This Row],[1.start]:[4.start]],3))+Tabulka1021014[[#This Row],[fly off]]</f>
        <v>0</v>
      </c>
    </row>
  </sheetData>
  <conditionalFormatting sqref="H3:K9">
    <cfRule type="cellIs" dxfId="48" priority="3" operator="equal">
      <formula>600</formula>
    </cfRule>
  </conditionalFormatting>
  <conditionalFormatting sqref="H3:K9">
    <cfRule type="cellIs" dxfId="47" priority="1" operator="greaterThan">
      <formula>600</formula>
    </cfRule>
    <cfRule type="cellIs" dxfId="46" priority="2" operator="greaterThan">
      <formula>600</formula>
    </cfRule>
  </conditionalFormatting>
  <pageMargins left="0.70866141732283472" right="0.70866141732283472" top="0.78740157480314965" bottom="0.78740157480314965" header="0.31496062992125984" footer="0.31496062992125984"/>
  <pageSetup paperSize="9" scale="87" orientation="landscape" horizontalDpi="4294967293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pageSetUpPr fitToPage="1"/>
  </sheetPr>
  <dimension ref="A1:N11"/>
  <sheetViews>
    <sheetView workbookViewId="0">
      <pane ySplit="2" topLeftCell="A3" activePane="bottomLeft" state="frozen"/>
      <selection activeCell="C33" sqref="C33"/>
      <selection pane="bottomLeft" activeCell="D22" sqref="D22"/>
    </sheetView>
  </sheetViews>
  <sheetFormatPr defaultColWidth="9.140625" defaultRowHeight="15" x14ac:dyDescent="0.25"/>
  <cols>
    <col min="1" max="1" width="9.85546875" style="5" customWidth="1"/>
    <col min="2" max="2" width="16.7109375" style="5" customWidth="1"/>
    <col min="3" max="3" width="16.85546875" style="5" customWidth="1"/>
    <col min="4" max="5" width="20.28515625" style="5" customWidth="1"/>
    <col min="6" max="6" width="20" style="5" customWidth="1"/>
    <col min="7" max="7" width="9.42578125" style="5" customWidth="1"/>
    <col min="8" max="11" width="9.140625" style="5"/>
    <col min="12" max="12" width="9.5703125" style="1" customWidth="1"/>
    <col min="13" max="16384" width="9.140625" style="5"/>
  </cols>
  <sheetData>
    <row r="1" spans="1:14" ht="26.25" x14ac:dyDescent="0.4">
      <c r="A1" s="3" t="s">
        <v>26</v>
      </c>
      <c r="B1" s="3"/>
    </row>
    <row r="2" spans="1:14" x14ac:dyDescent="0.25">
      <c r="A2" s="5" t="s">
        <v>12</v>
      </c>
      <c r="B2" s="5" t="s">
        <v>19</v>
      </c>
      <c r="C2" s="5" t="s">
        <v>20</v>
      </c>
      <c r="D2" s="5" t="s">
        <v>23</v>
      </c>
      <c r="E2" s="5" t="s">
        <v>374</v>
      </c>
      <c r="F2" s="5" t="s">
        <v>116</v>
      </c>
      <c r="G2" s="5" t="s">
        <v>115</v>
      </c>
      <c r="H2" s="5" t="s">
        <v>2</v>
      </c>
      <c r="I2" s="5" t="s">
        <v>3</v>
      </c>
      <c r="J2" s="5" t="s">
        <v>4</v>
      </c>
      <c r="K2" s="5" t="s">
        <v>5</v>
      </c>
      <c r="L2" s="5" t="s">
        <v>8</v>
      </c>
      <c r="M2" s="1" t="s">
        <v>9</v>
      </c>
      <c r="N2" s="5" t="s">
        <v>18</v>
      </c>
    </row>
    <row r="3" spans="1:14" x14ac:dyDescent="0.25">
      <c r="A3" s="5">
        <v>7</v>
      </c>
      <c r="B3" s="6" t="s">
        <v>155</v>
      </c>
      <c r="C3" s="6" t="s">
        <v>156</v>
      </c>
      <c r="D3" s="6" t="s">
        <v>247</v>
      </c>
      <c r="E3" s="12" t="s">
        <v>403</v>
      </c>
      <c r="F3" s="6" t="s">
        <v>248</v>
      </c>
      <c r="G3" s="6">
        <v>1949</v>
      </c>
      <c r="L3" s="5"/>
      <c r="M3" s="2">
        <f>IF(ISERR(LARGE(Tabulka10210[[#This Row],[1.start]:[4.start]],1)),0,LARGE(Tabulka10210[[#This Row],[1.start]:[4.start]],1))+IF(ISERR(LARGE(Tabulka10210[[#This Row],[1.start]:[4.start]],2)),0,LARGE(Tabulka10210[[#This Row],[1.start]:[4.start]],2))+IF(ISERR(LARGE(Tabulka10210[[#This Row],[1.start]:[4.start]],3)),0,LARGE(Tabulka10210[[#This Row],[1.start]:[4.start]],3))+Tabulka10210[[#This Row],[fly off]]</f>
        <v>0</v>
      </c>
    </row>
    <row r="4" spans="1:14" x14ac:dyDescent="0.25">
      <c r="A4" s="5">
        <v>7</v>
      </c>
      <c r="B4" s="6" t="s">
        <v>155</v>
      </c>
      <c r="C4" s="6" t="s">
        <v>156</v>
      </c>
      <c r="D4" s="6" t="s">
        <v>249</v>
      </c>
      <c r="E4" s="12" t="s">
        <v>403</v>
      </c>
      <c r="F4" s="6" t="s">
        <v>250</v>
      </c>
      <c r="G4" s="6">
        <v>1948</v>
      </c>
      <c r="M4" s="2">
        <f>IF(ISERR(LARGE(Tabulka10210[[#This Row],[1.start]:[4.start]],1)),0,LARGE(Tabulka10210[[#This Row],[1.start]:[4.start]],1))+IF(ISERR(LARGE(Tabulka10210[[#This Row],[1.start]:[4.start]],2)),0,LARGE(Tabulka10210[[#This Row],[1.start]:[4.start]],2))+IF(ISERR(LARGE(Tabulka10210[[#This Row],[1.start]:[4.start]],3)),0,LARGE(Tabulka10210[[#This Row],[1.start]:[4.start]],3))+Tabulka10210[[#This Row],[fly off]]</f>
        <v>0</v>
      </c>
    </row>
    <row r="5" spans="1:14" x14ac:dyDescent="0.25">
      <c r="A5" s="5">
        <v>12</v>
      </c>
      <c r="B5" s="6" t="s">
        <v>52</v>
      </c>
      <c r="C5" s="6" t="s">
        <v>67</v>
      </c>
      <c r="D5" s="6" t="s">
        <v>87</v>
      </c>
      <c r="E5" s="12" t="s">
        <v>404</v>
      </c>
      <c r="F5" s="6" t="s">
        <v>137</v>
      </c>
      <c r="G5" s="6">
        <v>1942</v>
      </c>
      <c r="M5" s="2">
        <f>IF(ISERR(LARGE(Tabulka10210[[#This Row],[1.start]:[4.start]],1)),0,LARGE(Tabulka10210[[#This Row],[1.start]:[4.start]],1))+IF(ISERR(LARGE(Tabulka10210[[#This Row],[1.start]:[4.start]],2)),0,LARGE(Tabulka10210[[#This Row],[1.start]:[4.start]],2))+IF(ISERR(LARGE(Tabulka10210[[#This Row],[1.start]:[4.start]],3)),0,LARGE(Tabulka10210[[#This Row],[1.start]:[4.start]],3))+Tabulka10210[[#This Row],[fly off]]</f>
        <v>0</v>
      </c>
    </row>
    <row r="6" spans="1:14" x14ac:dyDescent="0.25">
      <c r="A6" s="5">
        <v>16</v>
      </c>
      <c r="B6" s="6" t="s">
        <v>239</v>
      </c>
      <c r="C6" s="6" t="s">
        <v>240</v>
      </c>
      <c r="D6" s="6" t="s">
        <v>105</v>
      </c>
      <c r="E6" s="12" t="s">
        <v>405</v>
      </c>
      <c r="F6" s="6" t="s">
        <v>133</v>
      </c>
      <c r="G6" s="6">
        <v>1946</v>
      </c>
      <c r="M6" s="2">
        <f>IF(ISERR(LARGE(Tabulka10210[[#This Row],[1.start]:[4.start]],1)),0,LARGE(Tabulka10210[[#This Row],[1.start]:[4.start]],1))+IF(ISERR(LARGE(Tabulka10210[[#This Row],[1.start]:[4.start]],2)),0,LARGE(Tabulka10210[[#This Row],[1.start]:[4.start]],2))+IF(ISERR(LARGE(Tabulka10210[[#This Row],[1.start]:[4.start]],3)),0,LARGE(Tabulka10210[[#This Row],[1.start]:[4.start]],3))+Tabulka10210[[#This Row],[fly off]]</f>
        <v>0</v>
      </c>
    </row>
    <row r="7" spans="1:14" x14ac:dyDescent="0.25">
      <c r="A7" s="5">
        <v>22</v>
      </c>
      <c r="B7" s="6" t="s">
        <v>54</v>
      </c>
      <c r="C7" s="6" t="s">
        <v>55</v>
      </c>
      <c r="D7" s="6" t="s">
        <v>108</v>
      </c>
      <c r="E7" s="12" t="s">
        <v>406</v>
      </c>
      <c r="F7" s="6" t="s">
        <v>251</v>
      </c>
      <c r="G7" s="6">
        <v>1953</v>
      </c>
      <c r="M7" s="2">
        <f>IF(ISERR(LARGE(Tabulka10210[[#This Row],[1.start]:[4.start]],1)),0,LARGE(Tabulka10210[[#This Row],[1.start]:[4.start]],1))+IF(ISERR(LARGE(Tabulka10210[[#This Row],[1.start]:[4.start]],2)),0,LARGE(Tabulka10210[[#This Row],[1.start]:[4.start]],2))+IF(ISERR(LARGE(Tabulka10210[[#This Row],[1.start]:[4.start]],3)),0,LARGE(Tabulka10210[[#This Row],[1.start]:[4.start]],3))+Tabulka10210[[#This Row],[fly off]]</f>
        <v>0</v>
      </c>
    </row>
    <row r="8" spans="1:14" x14ac:dyDescent="0.25">
      <c r="A8" s="5">
        <v>23</v>
      </c>
      <c r="B8" s="6" t="s">
        <v>39</v>
      </c>
      <c r="C8" s="6" t="s">
        <v>129</v>
      </c>
      <c r="D8" s="6" t="s">
        <v>47</v>
      </c>
      <c r="E8" s="12" t="s">
        <v>407</v>
      </c>
      <c r="F8" s="6" t="s">
        <v>193</v>
      </c>
      <c r="G8" s="6">
        <v>1949</v>
      </c>
      <c r="M8" s="2">
        <f>IF(ISERR(LARGE(Tabulka10210[[#This Row],[1.start]:[4.start]],1)),0,LARGE(Tabulka10210[[#This Row],[1.start]:[4.start]],1))+IF(ISERR(LARGE(Tabulka10210[[#This Row],[1.start]:[4.start]],2)),0,LARGE(Tabulka10210[[#This Row],[1.start]:[4.start]],2))+IF(ISERR(LARGE(Tabulka10210[[#This Row],[1.start]:[4.start]],3)),0,LARGE(Tabulka10210[[#This Row],[1.start]:[4.start]],3))+Tabulka10210[[#This Row],[fly off]]</f>
        <v>0</v>
      </c>
    </row>
    <row r="9" spans="1:14" x14ac:dyDescent="0.25">
      <c r="A9" s="5">
        <v>23</v>
      </c>
      <c r="B9" s="6" t="s">
        <v>39</v>
      </c>
      <c r="C9" s="6" t="s">
        <v>129</v>
      </c>
      <c r="D9" s="6" t="s">
        <v>252</v>
      </c>
      <c r="E9" s="12" t="s">
        <v>407</v>
      </c>
      <c r="F9" s="6" t="s">
        <v>253</v>
      </c>
      <c r="G9" s="6">
        <v>1943</v>
      </c>
      <c r="M9" s="2">
        <f>IF(ISERR(LARGE(Tabulka10210[[#This Row],[1.start]:[4.start]],1)),0,LARGE(Tabulka10210[[#This Row],[1.start]:[4.start]],1))+IF(ISERR(LARGE(Tabulka10210[[#This Row],[1.start]:[4.start]],2)),0,LARGE(Tabulka10210[[#This Row],[1.start]:[4.start]],2))+IF(ISERR(LARGE(Tabulka10210[[#This Row],[1.start]:[4.start]],3)),0,LARGE(Tabulka10210[[#This Row],[1.start]:[4.start]],3))+Tabulka10210[[#This Row],[fly off]]</f>
        <v>0</v>
      </c>
    </row>
    <row r="10" spans="1:14" x14ac:dyDescent="0.25">
      <c r="A10" s="5">
        <v>26</v>
      </c>
      <c r="B10" s="6" t="s">
        <v>52</v>
      </c>
      <c r="C10" s="6" t="s">
        <v>157</v>
      </c>
      <c r="D10" s="6" t="s">
        <v>76</v>
      </c>
      <c r="E10" s="12" t="s">
        <v>408</v>
      </c>
      <c r="F10" s="6" t="s">
        <v>135</v>
      </c>
      <c r="G10" s="6">
        <v>1953</v>
      </c>
      <c r="M10" s="2">
        <f>IF(ISERR(LARGE(Tabulka10210[[#This Row],[1.start]:[4.start]],1)),0,LARGE(Tabulka10210[[#This Row],[1.start]:[4.start]],1))+IF(ISERR(LARGE(Tabulka10210[[#This Row],[1.start]:[4.start]],2)),0,LARGE(Tabulka10210[[#This Row],[1.start]:[4.start]],2))+IF(ISERR(LARGE(Tabulka10210[[#This Row],[1.start]:[4.start]],3)),0,LARGE(Tabulka10210[[#This Row],[1.start]:[4.start]],3))+Tabulka10210[[#This Row],[fly off]]</f>
        <v>0</v>
      </c>
    </row>
    <row r="11" spans="1:14" x14ac:dyDescent="0.25">
      <c r="A11" s="5">
        <v>37</v>
      </c>
      <c r="B11" s="6" t="s">
        <v>34</v>
      </c>
      <c r="C11" s="6" t="s">
        <v>61</v>
      </c>
      <c r="D11" s="6" t="s">
        <v>109</v>
      </c>
      <c r="E11" s="12" t="s">
        <v>409</v>
      </c>
      <c r="F11" s="6" t="s">
        <v>150</v>
      </c>
      <c r="G11" s="6">
        <v>1950</v>
      </c>
      <c r="M11" s="2">
        <f>IF(ISERR(LARGE(Tabulka10210[[#This Row],[1.start]:[4.start]],1)),0,LARGE(Tabulka10210[[#This Row],[1.start]:[4.start]],1))+IF(ISERR(LARGE(Tabulka10210[[#This Row],[1.start]:[4.start]],2)),0,LARGE(Tabulka10210[[#This Row],[1.start]:[4.start]],2))+IF(ISERR(LARGE(Tabulka10210[[#This Row],[1.start]:[4.start]],3)),0,LARGE(Tabulka10210[[#This Row],[1.start]:[4.start]],3))+Tabulka10210[[#This Row],[fly off]]</f>
        <v>0</v>
      </c>
    </row>
  </sheetData>
  <conditionalFormatting sqref="H3:K11">
    <cfRule type="cellIs" dxfId="45" priority="3" operator="equal">
      <formula>600</formula>
    </cfRule>
  </conditionalFormatting>
  <conditionalFormatting sqref="H3:K11">
    <cfRule type="cellIs" dxfId="44" priority="1" operator="greaterThan">
      <formula>600</formula>
    </cfRule>
    <cfRule type="cellIs" dxfId="43" priority="2" operator="greaterThan">
      <formula>600</formula>
    </cfRule>
  </conditionalFormatting>
  <pageMargins left="0.70866141732283472" right="0.70866141732283472" top="0.78740157480314965" bottom="0.78740157480314965" header="0.31496062992125984" footer="0.31496062992125984"/>
  <pageSetup paperSize="9" scale="88" orientation="landscape" horizontalDpi="4294967293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M20"/>
  <sheetViews>
    <sheetView workbookViewId="0">
      <pane ySplit="2" topLeftCell="A3" activePane="bottomLeft" state="frozen"/>
      <selection activeCell="C33" sqref="C33"/>
      <selection pane="bottomLeft" activeCell="C23" sqref="C23"/>
    </sheetView>
  </sheetViews>
  <sheetFormatPr defaultRowHeight="15" x14ac:dyDescent="0.25"/>
  <cols>
    <col min="1" max="1" width="9.85546875" customWidth="1"/>
    <col min="2" max="2" width="16.5703125" style="4" customWidth="1"/>
    <col min="3" max="3" width="21.7109375" customWidth="1"/>
    <col min="4" max="4" width="23.85546875" customWidth="1"/>
    <col min="5" max="5" width="23.85546875" style="5" customWidth="1"/>
    <col min="6" max="6" width="10" customWidth="1"/>
    <col min="11" max="11" width="9.5703125" style="1" customWidth="1"/>
  </cols>
  <sheetData>
    <row r="1" spans="1:13" ht="26.25" x14ac:dyDescent="0.4">
      <c r="A1" s="3" t="s">
        <v>126</v>
      </c>
      <c r="B1" s="3"/>
    </row>
    <row r="2" spans="1:13" x14ac:dyDescent="0.25">
      <c r="A2" t="s">
        <v>12</v>
      </c>
      <c r="B2" s="4" t="s">
        <v>19</v>
      </c>
      <c r="C2" t="s">
        <v>20</v>
      </c>
      <c r="D2" t="s">
        <v>23</v>
      </c>
      <c r="E2" s="5" t="s">
        <v>116</v>
      </c>
      <c r="F2" s="5" t="s">
        <v>115</v>
      </c>
      <c r="G2" t="s">
        <v>2</v>
      </c>
      <c r="H2" t="s">
        <v>3</v>
      </c>
      <c r="I2" t="s">
        <v>4</v>
      </c>
      <c r="J2" t="s">
        <v>5</v>
      </c>
      <c r="K2" t="s">
        <v>8</v>
      </c>
      <c r="L2" s="1" t="s">
        <v>9</v>
      </c>
      <c r="M2" t="s">
        <v>18</v>
      </c>
    </row>
    <row r="3" spans="1:13" x14ac:dyDescent="0.25">
      <c r="A3" s="5">
        <v>1</v>
      </c>
      <c r="B3" s="6" t="s">
        <v>39</v>
      </c>
      <c r="C3" s="6" t="s">
        <v>40</v>
      </c>
      <c r="D3" s="6" t="s">
        <v>258</v>
      </c>
      <c r="E3" s="6" t="s">
        <v>250</v>
      </c>
      <c r="F3" s="6">
        <v>1946</v>
      </c>
      <c r="H3" s="5"/>
      <c r="I3" s="5"/>
      <c r="J3" s="5"/>
      <c r="K3"/>
      <c r="L3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  <c r="M3" s="5"/>
    </row>
    <row r="4" spans="1:13" x14ac:dyDescent="0.25">
      <c r="A4" s="5">
        <v>2</v>
      </c>
      <c r="B4" s="6" t="s">
        <v>32</v>
      </c>
      <c r="C4" s="6" t="s">
        <v>33</v>
      </c>
      <c r="D4" s="6" t="s">
        <v>259</v>
      </c>
      <c r="E4" s="6" t="s">
        <v>190</v>
      </c>
      <c r="F4" s="6">
        <v>1947</v>
      </c>
      <c r="L4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5" spans="1:13" x14ac:dyDescent="0.25">
      <c r="A5" s="5">
        <v>3</v>
      </c>
      <c r="B5" s="6" t="s">
        <v>34</v>
      </c>
      <c r="C5" s="6" t="s">
        <v>35</v>
      </c>
      <c r="D5" s="6" t="s">
        <v>260</v>
      </c>
      <c r="E5" s="6" t="s">
        <v>193</v>
      </c>
      <c r="F5" s="6">
        <v>1946</v>
      </c>
      <c r="L5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6" spans="1:13" x14ac:dyDescent="0.25">
      <c r="A6" s="5">
        <v>13</v>
      </c>
      <c r="B6" s="6" t="s">
        <v>254</v>
      </c>
      <c r="C6" s="6" t="s">
        <v>255</v>
      </c>
      <c r="D6" s="6" t="s">
        <v>261</v>
      </c>
      <c r="E6" s="6" t="s">
        <v>262</v>
      </c>
      <c r="F6" s="6">
        <v>1950</v>
      </c>
      <c r="L6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7" spans="1:13" x14ac:dyDescent="0.25">
      <c r="A7" s="5">
        <v>9</v>
      </c>
      <c r="B7" s="6" t="s">
        <v>41</v>
      </c>
      <c r="C7" s="6" t="s">
        <v>42</v>
      </c>
      <c r="D7" s="6" t="s">
        <v>68</v>
      </c>
      <c r="E7" s="6" t="s">
        <v>193</v>
      </c>
      <c r="F7" s="6">
        <v>1946</v>
      </c>
      <c r="L7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8" spans="1:13" x14ac:dyDescent="0.25">
      <c r="A8" s="5">
        <v>10</v>
      </c>
      <c r="B8" s="6" t="s">
        <v>30</v>
      </c>
      <c r="C8" s="6" t="s">
        <v>31</v>
      </c>
      <c r="D8" s="6" t="s">
        <v>259</v>
      </c>
      <c r="E8" s="6" t="s">
        <v>121</v>
      </c>
      <c r="F8" s="6">
        <v>1947</v>
      </c>
      <c r="L8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9" spans="1:13" x14ac:dyDescent="0.25">
      <c r="A9" s="5">
        <v>12</v>
      </c>
      <c r="B9" s="6" t="s">
        <v>52</v>
      </c>
      <c r="C9" s="6" t="s">
        <v>67</v>
      </c>
      <c r="D9" s="6" t="s">
        <v>68</v>
      </c>
      <c r="E9" s="6" t="s">
        <v>117</v>
      </c>
      <c r="F9" s="6">
        <v>1946</v>
      </c>
      <c r="L9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10" spans="1:13" x14ac:dyDescent="0.25">
      <c r="A10" s="5">
        <v>6</v>
      </c>
      <c r="B10" s="6" t="s">
        <v>45</v>
      </c>
      <c r="C10" s="6" t="s">
        <v>46</v>
      </c>
      <c r="D10" s="6" t="s">
        <v>263</v>
      </c>
      <c r="E10" s="6" t="s">
        <v>208</v>
      </c>
      <c r="F10" s="6">
        <v>1946</v>
      </c>
      <c r="L10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11" spans="1:13" x14ac:dyDescent="0.25">
      <c r="A11" s="5">
        <v>29</v>
      </c>
      <c r="B11" s="6" t="s">
        <v>182</v>
      </c>
      <c r="C11" s="6" t="s">
        <v>183</v>
      </c>
      <c r="D11" s="6" t="s">
        <v>264</v>
      </c>
      <c r="E11" s="6" t="s">
        <v>201</v>
      </c>
      <c r="F11" s="6">
        <v>1946</v>
      </c>
      <c r="L11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12" spans="1:13" x14ac:dyDescent="0.25">
      <c r="A12" s="5">
        <v>19</v>
      </c>
      <c r="B12" s="6" t="s">
        <v>36</v>
      </c>
      <c r="C12" s="6" t="s">
        <v>185</v>
      </c>
      <c r="D12" s="6" t="s">
        <v>265</v>
      </c>
      <c r="E12" s="6" t="s">
        <v>266</v>
      </c>
      <c r="F12" s="6">
        <v>1954</v>
      </c>
      <c r="L12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13" spans="1:13" x14ac:dyDescent="0.25">
      <c r="A13" s="5">
        <v>19</v>
      </c>
      <c r="B13" s="6" t="s">
        <v>36</v>
      </c>
      <c r="C13" s="6" t="s">
        <v>185</v>
      </c>
      <c r="D13" s="6" t="s">
        <v>267</v>
      </c>
      <c r="E13" s="6" t="s">
        <v>266</v>
      </c>
      <c r="F13" s="6">
        <v>1956</v>
      </c>
      <c r="L13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14" spans="1:13" x14ac:dyDescent="0.25">
      <c r="A14" s="5">
        <v>23</v>
      </c>
      <c r="B14" s="6" t="s">
        <v>39</v>
      </c>
      <c r="C14" s="6" t="s">
        <v>129</v>
      </c>
      <c r="D14" s="6" t="s">
        <v>131</v>
      </c>
      <c r="E14" s="6" t="s">
        <v>132</v>
      </c>
      <c r="F14" s="6">
        <v>1940</v>
      </c>
      <c r="L14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15" spans="1:13" x14ac:dyDescent="0.25">
      <c r="A15" s="5">
        <v>25</v>
      </c>
      <c r="B15" s="6" t="s">
        <v>37</v>
      </c>
      <c r="C15" s="6" t="s">
        <v>38</v>
      </c>
      <c r="D15" s="6" t="s">
        <v>268</v>
      </c>
      <c r="E15" s="6" t="s">
        <v>269</v>
      </c>
      <c r="F15" s="6">
        <v>1946</v>
      </c>
      <c r="L15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16" spans="1:13" x14ac:dyDescent="0.25">
      <c r="A16" s="5">
        <v>28</v>
      </c>
      <c r="B16" s="6" t="s">
        <v>43</v>
      </c>
      <c r="C16" s="6" t="s">
        <v>44</v>
      </c>
      <c r="D16" s="6" t="s">
        <v>259</v>
      </c>
      <c r="E16" s="6" t="s">
        <v>190</v>
      </c>
      <c r="F16" s="6">
        <v>1947</v>
      </c>
      <c r="L16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17" spans="1:12" x14ac:dyDescent="0.25">
      <c r="A17" s="5">
        <v>15</v>
      </c>
      <c r="B17" s="6" t="s">
        <v>187</v>
      </c>
      <c r="C17" s="6" t="s">
        <v>188</v>
      </c>
      <c r="D17" s="11" t="s">
        <v>270</v>
      </c>
      <c r="E17" s="11" t="s">
        <v>271</v>
      </c>
      <c r="F17" s="11">
        <v>1942</v>
      </c>
      <c r="L17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18" spans="1:12" x14ac:dyDescent="0.25">
      <c r="A18" s="5">
        <v>35</v>
      </c>
      <c r="B18" s="6" t="s">
        <v>256</v>
      </c>
      <c r="C18" s="6" t="s">
        <v>257</v>
      </c>
      <c r="D18" s="6" t="s">
        <v>258</v>
      </c>
      <c r="E18" s="6" t="s">
        <v>250</v>
      </c>
      <c r="F18" s="6">
        <v>1946</v>
      </c>
      <c r="L18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19" spans="1:12" x14ac:dyDescent="0.25">
      <c r="A19" s="5">
        <v>35</v>
      </c>
      <c r="B19" s="6" t="s">
        <v>256</v>
      </c>
      <c r="C19" s="6" t="s">
        <v>257</v>
      </c>
      <c r="D19" s="6" t="s">
        <v>272</v>
      </c>
      <c r="E19" s="6" t="s">
        <v>266</v>
      </c>
      <c r="F19" s="6">
        <v>1954</v>
      </c>
      <c r="L19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  <row r="20" spans="1:12" x14ac:dyDescent="0.25">
      <c r="A20" s="5">
        <v>38</v>
      </c>
      <c r="B20" s="6" t="s">
        <v>30</v>
      </c>
      <c r="C20" s="6" t="s">
        <v>92</v>
      </c>
      <c r="D20" s="6" t="s">
        <v>273</v>
      </c>
      <c r="E20" s="6" t="s">
        <v>193</v>
      </c>
      <c r="F20" s="6">
        <v>1946</v>
      </c>
      <c r="L20" s="2">
        <f>IF(ISERR(LARGE(Tabulka12[[#This Row],[1.start]:[4.start]],1)),0,LARGE(Tabulka12[[#This Row],[1.start]:[4.start]],1))+IF(ISERR(LARGE(Tabulka12[[#This Row],[1.start]:[4.start]],2)),0,LARGE(Tabulka12[[#This Row],[1.start]:[4.start]],2))+IF(ISERR(LARGE(Tabulka12[[#This Row],[1.start]:[4.start]],3)),0,LARGE(Tabulka12[[#This Row],[1.start]:[4.start]],3))+Tabulka12[[#This Row],[fly off]]</f>
        <v>0</v>
      </c>
    </row>
  </sheetData>
  <conditionalFormatting sqref="G3:J20">
    <cfRule type="cellIs" dxfId="42" priority="4" operator="equal">
      <formula>420</formula>
    </cfRule>
  </conditionalFormatting>
  <conditionalFormatting sqref="G3:J20">
    <cfRule type="cellIs" dxfId="41" priority="1" operator="greaterThan">
      <formula>420</formula>
    </cfRule>
    <cfRule type="cellIs" dxfId="40" priority="2" operator="equal">
      <formula>420</formula>
    </cfRule>
    <cfRule type="cellIs" dxfId="39" priority="3" operator="equal">
      <formula>4250</formula>
    </cfRule>
  </conditionalFormatting>
  <pageMargins left="0.70866141732283472" right="0.70866141732283472" top="0.78740157480314965" bottom="0.78740157480314965" header="0.31496062992125984" footer="0.31496062992125984"/>
  <pageSetup paperSize="9" scale="81" fitToHeight="0" orientation="landscape" horizontalDpi="4294967293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pageSetUpPr fitToPage="1"/>
  </sheetPr>
  <dimension ref="A1:O14"/>
  <sheetViews>
    <sheetView workbookViewId="0">
      <pane ySplit="2" topLeftCell="A3" activePane="bottomLeft" state="frozen"/>
      <selection activeCell="C33" sqref="C33"/>
      <selection pane="bottomLeft" activeCell="J22" sqref="J22"/>
    </sheetView>
  </sheetViews>
  <sheetFormatPr defaultRowHeight="15" x14ac:dyDescent="0.25"/>
  <cols>
    <col min="1" max="1" width="9.85546875" customWidth="1"/>
    <col min="2" max="2" width="19.140625" style="4" customWidth="1"/>
    <col min="3" max="3" width="20.28515625" bestFit="1" customWidth="1"/>
    <col min="4" max="4" width="22.7109375" customWidth="1"/>
    <col min="5" max="5" width="22.7109375" style="5" customWidth="1"/>
    <col min="6" max="6" width="9.28515625" customWidth="1"/>
    <col min="11" max="11" width="9.5703125" style="1" customWidth="1"/>
  </cols>
  <sheetData>
    <row r="1" spans="1:15" ht="26.25" x14ac:dyDescent="0.4">
      <c r="A1" s="3" t="s">
        <v>16</v>
      </c>
      <c r="B1" s="3"/>
    </row>
    <row r="2" spans="1:15" x14ac:dyDescent="0.25">
      <c r="A2" t="s">
        <v>12</v>
      </c>
      <c r="B2" s="4" t="s">
        <v>19</v>
      </c>
      <c r="C2" t="s">
        <v>20</v>
      </c>
      <c r="D2" t="s">
        <v>23</v>
      </c>
      <c r="E2" s="5" t="s">
        <v>116</v>
      </c>
      <c r="F2" s="5" t="s">
        <v>115</v>
      </c>
      <c r="G2" t="s">
        <v>2</v>
      </c>
      <c r="H2" t="s">
        <v>3</v>
      </c>
      <c r="I2" t="s">
        <v>4</v>
      </c>
      <c r="J2" t="s">
        <v>5</v>
      </c>
      <c r="K2" t="s">
        <v>8</v>
      </c>
      <c r="L2" s="1" t="s">
        <v>9</v>
      </c>
      <c r="M2" t="s">
        <v>18</v>
      </c>
    </row>
    <row r="3" spans="1:15" ht="15" customHeight="1" x14ac:dyDescent="0.25">
      <c r="A3" s="5">
        <v>3</v>
      </c>
      <c r="B3" s="6" t="s">
        <v>34</v>
      </c>
      <c r="C3" s="6" t="s">
        <v>35</v>
      </c>
      <c r="D3" s="6" t="s">
        <v>65</v>
      </c>
      <c r="E3" s="6" t="s">
        <v>172</v>
      </c>
      <c r="F3" s="6">
        <v>1948</v>
      </c>
      <c r="G3" s="5"/>
      <c r="H3" s="5"/>
      <c r="I3" s="5"/>
      <c r="J3" s="5"/>
      <c r="K3"/>
      <c r="L3" s="2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  <c r="M3" s="5"/>
      <c r="O3" s="4"/>
    </row>
    <row r="4" spans="1:15" x14ac:dyDescent="0.25">
      <c r="A4" s="5">
        <v>10</v>
      </c>
      <c r="B4" s="6" t="s">
        <v>30</v>
      </c>
      <c r="C4" s="6" t="s">
        <v>31</v>
      </c>
      <c r="D4" s="6" t="s">
        <v>189</v>
      </c>
      <c r="E4" s="6" t="s">
        <v>121</v>
      </c>
      <c r="F4" s="6">
        <v>1947</v>
      </c>
      <c r="G4" s="6"/>
      <c r="L4" s="2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</row>
    <row r="5" spans="1:15" x14ac:dyDescent="0.25">
      <c r="A5" s="5">
        <v>29</v>
      </c>
      <c r="B5" s="6" t="s">
        <v>182</v>
      </c>
      <c r="C5" s="6" t="s">
        <v>183</v>
      </c>
      <c r="D5" s="6" t="s">
        <v>64</v>
      </c>
      <c r="E5" s="6" t="s">
        <v>201</v>
      </c>
      <c r="F5" s="6">
        <v>1950</v>
      </c>
      <c r="G5" s="6"/>
      <c r="L5" s="2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</row>
    <row r="6" spans="1:15" x14ac:dyDescent="0.25">
      <c r="A6" s="5">
        <v>18</v>
      </c>
      <c r="B6" s="6" t="s">
        <v>37</v>
      </c>
      <c r="C6" s="6" t="s">
        <v>184</v>
      </c>
      <c r="D6" s="6" t="s">
        <v>64</v>
      </c>
      <c r="E6" s="6" t="s">
        <v>203</v>
      </c>
      <c r="F6" s="6">
        <v>1950</v>
      </c>
      <c r="G6" s="6"/>
      <c r="L6" s="2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</row>
    <row r="7" spans="1:15" x14ac:dyDescent="0.25">
      <c r="A7" s="5">
        <v>19</v>
      </c>
      <c r="B7" s="6" t="s">
        <v>36</v>
      </c>
      <c r="C7" s="6" t="s">
        <v>185</v>
      </c>
      <c r="D7" s="6" t="s">
        <v>204</v>
      </c>
      <c r="E7" s="6" t="s">
        <v>199</v>
      </c>
      <c r="F7" s="6">
        <v>1949</v>
      </c>
      <c r="G7" s="6"/>
      <c r="L7" s="2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</row>
    <row r="8" spans="1:15" x14ac:dyDescent="0.25">
      <c r="A8" s="5">
        <v>20</v>
      </c>
      <c r="B8" s="6" t="s">
        <v>56</v>
      </c>
      <c r="C8" s="6" t="s">
        <v>186</v>
      </c>
      <c r="D8" s="6" t="s">
        <v>64</v>
      </c>
      <c r="E8" s="6" t="s">
        <v>205</v>
      </c>
      <c r="F8" s="6">
        <v>1950</v>
      </c>
      <c r="G8" s="6"/>
      <c r="L8" s="2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</row>
    <row r="9" spans="1:15" x14ac:dyDescent="0.25">
      <c r="A9" s="5">
        <v>20</v>
      </c>
      <c r="B9" s="6" t="s">
        <v>56</v>
      </c>
      <c r="C9" s="6" t="s">
        <v>186</v>
      </c>
      <c r="D9" s="6" t="s">
        <v>66</v>
      </c>
      <c r="E9" s="6" t="s">
        <v>124</v>
      </c>
      <c r="F9" s="6">
        <v>1949</v>
      </c>
      <c r="G9" s="6"/>
      <c r="L9" s="2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</row>
    <row r="10" spans="1:15" x14ac:dyDescent="0.25">
      <c r="A10" s="5">
        <v>23</v>
      </c>
      <c r="B10" s="6" t="s">
        <v>39</v>
      </c>
      <c r="C10" s="6" t="s">
        <v>129</v>
      </c>
      <c r="D10" s="6" t="s">
        <v>130</v>
      </c>
      <c r="E10" s="6" t="s">
        <v>274</v>
      </c>
      <c r="F10" s="6">
        <v>1952</v>
      </c>
      <c r="G10" s="6"/>
      <c r="L10" s="2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</row>
    <row r="11" spans="1:15" x14ac:dyDescent="0.25">
      <c r="A11" s="5">
        <v>28</v>
      </c>
      <c r="B11" s="6" t="s">
        <v>43</v>
      </c>
      <c r="C11" s="6" t="s">
        <v>44</v>
      </c>
      <c r="D11" s="6" t="s">
        <v>194</v>
      </c>
      <c r="E11" s="6" t="s">
        <v>193</v>
      </c>
      <c r="F11" s="6">
        <v>1950</v>
      </c>
      <c r="G11" s="6"/>
      <c r="L11" s="2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</row>
    <row r="12" spans="1:15" x14ac:dyDescent="0.25">
      <c r="A12" s="5">
        <v>34</v>
      </c>
      <c r="B12" s="6" t="s">
        <v>50</v>
      </c>
      <c r="C12" s="6" t="s">
        <v>51</v>
      </c>
      <c r="D12" s="6" t="s">
        <v>194</v>
      </c>
      <c r="E12" s="6" t="s">
        <v>208</v>
      </c>
      <c r="F12" s="6">
        <v>1950</v>
      </c>
      <c r="G12" s="6"/>
      <c r="L12" s="2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</row>
    <row r="13" spans="1:15" x14ac:dyDescent="0.25">
      <c r="A13" s="5">
        <v>38</v>
      </c>
      <c r="B13" s="6" t="s">
        <v>30</v>
      </c>
      <c r="C13" s="6" t="s">
        <v>92</v>
      </c>
      <c r="D13" s="6" t="s">
        <v>275</v>
      </c>
      <c r="E13" s="6" t="s">
        <v>276</v>
      </c>
      <c r="F13" s="6">
        <v>1949</v>
      </c>
      <c r="G13" s="6"/>
      <c r="L13" s="2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</row>
    <row r="14" spans="1:15" x14ac:dyDescent="0.25">
      <c r="A14" s="5">
        <v>38</v>
      </c>
      <c r="B14" s="6" t="s">
        <v>30</v>
      </c>
      <c r="C14" s="6" t="s">
        <v>92</v>
      </c>
      <c r="D14" s="6" t="s">
        <v>277</v>
      </c>
      <c r="E14" s="6" t="s">
        <v>119</v>
      </c>
      <c r="F14" s="6">
        <v>1940</v>
      </c>
      <c r="G14" s="6"/>
      <c r="L14" s="2">
        <f>IF(ISERR(LARGE(Tabulka10[[#This Row],[1.start]:[4.start]],1)),0,LARGE(Tabulka10[[#This Row],[1.start]:[4.start]],1))+IF(ISERR(LARGE(Tabulka10[[#This Row],[1.start]:[4.start]],2)),0,LARGE(Tabulka10[[#This Row],[1.start]:[4.start]],2))+IF(ISERR(LARGE(Tabulka10[[#This Row],[1.start]:[4.start]],3)),0,LARGE(Tabulka10[[#This Row],[1.start]:[4.start]],3))+Tabulka10[[#This Row],[fly off]]</f>
        <v>0</v>
      </c>
    </row>
  </sheetData>
  <conditionalFormatting sqref="H3:J14">
    <cfRule type="cellIs" dxfId="38" priority="6" operator="equal">
      <formula>600</formula>
    </cfRule>
  </conditionalFormatting>
  <conditionalFormatting sqref="H3:J14">
    <cfRule type="cellIs" dxfId="37" priority="4" operator="greaterThan">
      <formula>600</formula>
    </cfRule>
    <cfRule type="cellIs" dxfId="36" priority="5" operator="greaterThan">
      <formula>600</formula>
    </cfRule>
  </conditionalFormatting>
  <conditionalFormatting sqref="G3:G14">
    <cfRule type="cellIs" dxfId="35" priority="3" operator="equal">
      <formula>600</formula>
    </cfRule>
  </conditionalFormatting>
  <conditionalFormatting sqref="G3:G14">
    <cfRule type="cellIs" dxfId="34" priority="1" operator="greaterThan">
      <formula>600</formula>
    </cfRule>
    <cfRule type="cellIs" dxfId="33" priority="2" operator="greaterThan">
      <formula>600</formula>
    </cfRule>
  </conditionalFormatting>
  <pageMargins left="0.70866141732283472" right="0.70866141732283472" top="0.78740157480314965" bottom="0.78740157480314965" header="0.31496062992125984" footer="0.31496062992125984"/>
  <pageSetup paperSize="9" scale="82" fitToHeight="999" orientation="landscape" horizontalDpi="4294967293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A1:N10"/>
  <sheetViews>
    <sheetView workbookViewId="0">
      <pane ySplit="2" topLeftCell="A3" activePane="bottomLeft" state="frozen"/>
      <selection activeCell="C33" sqref="C33"/>
      <selection pane="bottomLeft" activeCell="F18" sqref="F18"/>
    </sheetView>
  </sheetViews>
  <sheetFormatPr defaultRowHeight="15" x14ac:dyDescent="0.25"/>
  <cols>
    <col min="1" max="1" width="9.85546875" customWidth="1"/>
    <col min="2" max="2" width="16.5703125" style="4" customWidth="1"/>
    <col min="3" max="3" width="21" customWidth="1"/>
    <col min="4" max="5" width="21" style="5" customWidth="1"/>
    <col min="6" max="6" width="19.85546875" customWidth="1"/>
    <col min="7" max="7" width="9.85546875" customWidth="1"/>
    <col min="12" max="12" width="9.5703125" style="1" customWidth="1"/>
  </cols>
  <sheetData>
    <row r="1" spans="1:14" ht="26.25" x14ac:dyDescent="0.4">
      <c r="A1" s="3" t="s">
        <v>13</v>
      </c>
      <c r="B1" s="3"/>
    </row>
    <row r="2" spans="1:14" x14ac:dyDescent="0.25">
      <c r="A2" t="s">
        <v>12</v>
      </c>
      <c r="B2" s="4" t="s">
        <v>19</v>
      </c>
      <c r="C2" t="s">
        <v>20</v>
      </c>
      <c r="D2" s="5" t="s">
        <v>23</v>
      </c>
      <c r="E2" s="5" t="s">
        <v>374</v>
      </c>
      <c r="F2" t="s">
        <v>116</v>
      </c>
      <c r="G2" s="5" t="s">
        <v>115</v>
      </c>
      <c r="H2" t="s">
        <v>2</v>
      </c>
      <c r="I2" t="s">
        <v>3</v>
      </c>
      <c r="J2" t="s">
        <v>4</v>
      </c>
      <c r="K2" t="s">
        <v>5</v>
      </c>
      <c r="L2" t="s">
        <v>8</v>
      </c>
      <c r="M2" s="1" t="s">
        <v>9</v>
      </c>
      <c r="N2" t="s">
        <v>18</v>
      </c>
    </row>
    <row r="3" spans="1:14" x14ac:dyDescent="0.25">
      <c r="A3" s="5">
        <v>7</v>
      </c>
      <c r="B3" s="6" t="s">
        <v>155</v>
      </c>
      <c r="C3" s="6" t="s">
        <v>156</v>
      </c>
      <c r="D3" s="6" t="s">
        <v>49</v>
      </c>
      <c r="E3" s="12" t="s">
        <v>410</v>
      </c>
      <c r="F3" s="6" t="s">
        <v>122</v>
      </c>
      <c r="G3" s="6">
        <v>1950</v>
      </c>
      <c r="H3" s="5"/>
      <c r="I3" s="5"/>
      <c r="J3" s="5"/>
      <c r="K3" s="5"/>
      <c r="L3"/>
      <c r="M3" s="2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0</v>
      </c>
      <c r="N3" s="5"/>
    </row>
    <row r="4" spans="1:14" x14ac:dyDescent="0.25">
      <c r="A4" s="5">
        <v>8</v>
      </c>
      <c r="B4" s="6" t="s">
        <v>72</v>
      </c>
      <c r="C4" s="6" t="s">
        <v>73</v>
      </c>
      <c r="D4" s="6" t="s">
        <v>158</v>
      </c>
      <c r="E4" s="12" t="s">
        <v>411</v>
      </c>
      <c r="F4" s="6" t="s">
        <v>159</v>
      </c>
      <c r="G4" s="6">
        <v>1949</v>
      </c>
      <c r="M4" s="2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0</v>
      </c>
    </row>
    <row r="5" spans="1:14" x14ac:dyDescent="0.25">
      <c r="A5" s="5">
        <v>12</v>
      </c>
      <c r="B5" s="6" t="s">
        <v>52</v>
      </c>
      <c r="C5" s="6" t="s">
        <v>67</v>
      </c>
      <c r="D5" s="6" t="s">
        <v>87</v>
      </c>
      <c r="E5" s="12" t="s">
        <v>412</v>
      </c>
      <c r="F5" s="6" t="s">
        <v>137</v>
      </c>
      <c r="G5" s="6">
        <v>1942</v>
      </c>
      <c r="M5" s="2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0</v>
      </c>
    </row>
    <row r="6" spans="1:14" x14ac:dyDescent="0.25">
      <c r="A6" s="5">
        <v>25</v>
      </c>
      <c r="B6" s="6" t="s">
        <v>37</v>
      </c>
      <c r="C6" s="6" t="s">
        <v>38</v>
      </c>
      <c r="D6" s="6" t="s">
        <v>160</v>
      </c>
      <c r="E6" s="12" t="s">
        <v>413</v>
      </c>
      <c r="F6" s="6" t="s">
        <v>161</v>
      </c>
      <c r="G6" s="6">
        <v>1940</v>
      </c>
      <c r="M6" s="2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0</v>
      </c>
    </row>
    <row r="7" spans="1:14" x14ac:dyDescent="0.25">
      <c r="A7" s="5">
        <v>26</v>
      </c>
      <c r="B7" s="6" t="s">
        <v>52</v>
      </c>
      <c r="C7" s="6" t="s">
        <v>157</v>
      </c>
      <c r="D7" s="6" t="s">
        <v>162</v>
      </c>
      <c r="E7" s="12" t="s">
        <v>413</v>
      </c>
      <c r="F7" s="6" t="s">
        <v>163</v>
      </c>
      <c r="G7" s="6">
        <v>1947</v>
      </c>
      <c r="M7" s="2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0</v>
      </c>
    </row>
    <row r="8" spans="1:14" x14ac:dyDescent="0.25">
      <c r="A8" s="5">
        <v>26</v>
      </c>
      <c r="B8" s="6" t="s">
        <v>52</v>
      </c>
      <c r="C8" s="6" t="s">
        <v>157</v>
      </c>
      <c r="D8" s="6" t="s">
        <v>164</v>
      </c>
      <c r="E8" s="12" t="s">
        <v>413</v>
      </c>
      <c r="F8" s="6" t="s">
        <v>165</v>
      </c>
      <c r="G8" s="6">
        <v>1949</v>
      </c>
      <c r="M8" s="2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0</v>
      </c>
    </row>
    <row r="9" spans="1:14" x14ac:dyDescent="0.25">
      <c r="A9" s="5">
        <v>32</v>
      </c>
      <c r="B9" s="6" t="s">
        <v>72</v>
      </c>
      <c r="C9" s="6" t="s">
        <v>75</v>
      </c>
      <c r="D9" s="6" t="s">
        <v>166</v>
      </c>
      <c r="E9" s="12" t="s">
        <v>414</v>
      </c>
      <c r="F9" s="6" t="s">
        <v>138</v>
      </c>
      <c r="G9" s="6">
        <v>1949</v>
      </c>
      <c r="M9" s="2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0</v>
      </c>
    </row>
    <row r="10" spans="1:14" x14ac:dyDescent="0.25">
      <c r="A10" s="5">
        <v>33</v>
      </c>
      <c r="B10" s="6" t="s">
        <v>70</v>
      </c>
      <c r="C10" s="6" t="s">
        <v>71</v>
      </c>
      <c r="D10" s="6" t="s">
        <v>86</v>
      </c>
      <c r="E10" s="12" t="s">
        <v>415</v>
      </c>
      <c r="F10" s="6" t="s">
        <v>139</v>
      </c>
      <c r="G10" s="6">
        <v>1946</v>
      </c>
      <c r="M10" s="2">
        <f>IF(ISERR(LARGE(Tabulka5[[#This Row],[1.start]:[4.start]],1)),0,LARGE(Tabulka5[[#This Row],[1.start]:[4.start]],1))+IF(ISERR(LARGE(Tabulka5[[#This Row],[1.start]:[4.start]],2)),0,LARGE(Tabulka5[[#This Row],[1.start]:[4.start]],2))+IF(ISERR(LARGE(Tabulka5[[#This Row],[1.start]:[4.start]],3)),0,LARGE(Tabulka5[[#This Row],[1.start]:[4.start]],3))+Tabulka5[[#This Row],[fly off]]</f>
        <v>0</v>
      </c>
    </row>
  </sheetData>
  <conditionalFormatting sqref="H3:K10">
    <cfRule type="cellIs" dxfId="32" priority="5" operator="equal">
      <formula>900</formula>
    </cfRule>
  </conditionalFormatting>
  <conditionalFormatting sqref="H3:K10">
    <cfRule type="cellIs" dxfId="31" priority="1" operator="equal">
      <formula>900</formula>
    </cfRule>
    <cfRule type="cellIs" dxfId="30" priority="2" operator="greaterThan">
      <formula>900</formula>
    </cfRule>
  </conditionalFormatting>
  <pageMargins left="0.70866141732283472" right="0.70866141732283472" top="0.78740157480314965" bottom="0.78740157480314965" header="0.31496062992125984" footer="0.31496062992125984"/>
  <pageSetup paperSize="9" scale="85" fitToHeight="999" orientation="landscape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34</vt:i4>
      </vt:variant>
    </vt:vector>
  </HeadingPairs>
  <TitlesOfParts>
    <vt:vector size="51" baseType="lpstr">
      <vt:lpstr>AB-OTMR</vt:lpstr>
      <vt:lpstr>ALOT</vt:lpstr>
      <vt:lpstr>ANTIC TEXACO</vt:lpstr>
      <vt:lpstr>C-OTMR</vt:lpstr>
      <vt:lpstr>CRC ATOM</vt:lpstr>
      <vt:lpstr>CRC CLASSIC</vt:lpstr>
      <vt:lpstr>ELECTRORUBER</vt:lpstr>
      <vt:lpstr>ELOT</vt:lpstr>
      <vt:lpstr>Half TEXACO</vt:lpstr>
      <vt:lpstr>NMR</vt:lpstr>
      <vt:lpstr>NMR 2,5 </vt:lpstr>
      <vt:lpstr>Old Timer 400 </vt:lpstr>
      <vt:lpstr>OTVR</vt:lpstr>
      <vt:lpstr>OTVR A2</vt:lpstr>
      <vt:lpstr>RETRO PM</vt:lpstr>
      <vt:lpstr>RETRO VĚTRONĚ</vt:lpstr>
      <vt:lpstr>TEXACO</vt:lpstr>
      <vt:lpstr>'AB-OTMR'!Názvy_tisku</vt:lpstr>
      <vt:lpstr>ALOT!Názvy_tisku</vt:lpstr>
      <vt:lpstr>'ANTIC TEXACO'!Názvy_tisku</vt:lpstr>
      <vt:lpstr>'C-OTMR'!Názvy_tisku</vt:lpstr>
      <vt:lpstr>'CRC ATOM'!Názvy_tisku</vt:lpstr>
      <vt:lpstr>'CRC CLASSIC'!Názvy_tisku</vt:lpstr>
      <vt:lpstr>ELECTRORUBER!Názvy_tisku</vt:lpstr>
      <vt:lpstr>ELOT!Názvy_tisku</vt:lpstr>
      <vt:lpstr>'Half TEXACO'!Názvy_tisku</vt:lpstr>
      <vt:lpstr>NMR!Názvy_tisku</vt:lpstr>
      <vt:lpstr>'NMR 2,5 '!Názvy_tisku</vt:lpstr>
      <vt:lpstr>'Old Timer 400 '!Názvy_tisku</vt:lpstr>
      <vt:lpstr>OTVR!Názvy_tisku</vt:lpstr>
      <vt:lpstr>'OTVR A2'!Názvy_tisku</vt:lpstr>
      <vt:lpstr>'RETRO PM'!Názvy_tisku</vt:lpstr>
      <vt:lpstr>'RETRO VĚTRONĚ'!Názvy_tisku</vt:lpstr>
      <vt:lpstr>TEXACO!Názvy_tisku</vt:lpstr>
      <vt:lpstr>'AB-OTMR'!Oblast_tisku</vt:lpstr>
      <vt:lpstr>ALOT!Oblast_tisku</vt:lpstr>
      <vt:lpstr>'ANTIC TEXACO'!Oblast_tisku</vt:lpstr>
      <vt:lpstr>'C-OTMR'!Oblast_tisku</vt:lpstr>
      <vt:lpstr>'CRC ATOM'!Oblast_tisku</vt:lpstr>
      <vt:lpstr>'CRC CLASSIC'!Oblast_tisku</vt:lpstr>
      <vt:lpstr>ELECTRORUBER!Oblast_tisku</vt:lpstr>
      <vt:lpstr>ELOT!Oblast_tisku</vt:lpstr>
      <vt:lpstr>'Half TEXACO'!Oblast_tisku</vt:lpstr>
      <vt:lpstr>NMR!Oblast_tisku</vt:lpstr>
      <vt:lpstr>'NMR 2,5 '!Oblast_tisku</vt:lpstr>
      <vt:lpstr>'Old Timer 400 '!Oblast_tisku</vt:lpstr>
      <vt:lpstr>OTVR!Oblast_tisku</vt:lpstr>
      <vt:lpstr>'OTVR A2'!Oblast_tisku</vt:lpstr>
      <vt:lpstr>'RETRO PM'!Oblast_tisku</vt:lpstr>
      <vt:lpstr>'RETRO VĚTRONĚ'!Oblast_tisku</vt:lpstr>
      <vt:lpstr>TEXACO!Oblast_tisku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Zdenek</dc:creator>
  <cp:lastModifiedBy>Sobaniec Marek</cp:lastModifiedBy>
  <cp:lastPrinted>2023-08-02T06:48:12Z</cp:lastPrinted>
  <dcterms:created xsi:type="dcterms:W3CDTF">2015-02-22T17:51:05Z</dcterms:created>
  <dcterms:modified xsi:type="dcterms:W3CDTF">2025-08-12T10:41:50Z</dcterms:modified>
</cp:coreProperties>
</file>