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baniec\Desktop\MCR2023-RANA\"/>
    </mc:Choice>
  </mc:AlternateContent>
  <bookViews>
    <workbookView xWindow="-120" yWindow="-120" windowWidth="29040" windowHeight="15840" tabRatio="924"/>
  </bookViews>
  <sheets>
    <sheet name="AB-OTMR" sheetId="2" r:id="rId1"/>
    <sheet name="ALOT" sheetId="10" r:id="rId2"/>
    <sheet name="C-OTMR" sheetId="3" r:id="rId3"/>
    <sheet name="CRC ATOM" sheetId="34" r:id="rId4"/>
    <sheet name="CRC CLASSIC" sheetId="33" r:id="rId5"/>
    <sheet name="ELECTRORUBER" sheetId="11" r:id="rId6"/>
    <sheet name="ELOT" sheetId="9" r:id="rId7"/>
    <sheet name="Half TEXACO" sheetId="4" r:id="rId8"/>
    <sheet name="NMR" sheetId="7" r:id="rId9"/>
    <sheet name="NMR 2,5 " sheetId="30" r:id="rId10"/>
    <sheet name="Old Timer 400 " sheetId="12" r:id="rId11"/>
    <sheet name="OTVR" sheetId="1" r:id="rId12"/>
    <sheet name="OTVR A2" sheetId="37" r:id="rId13"/>
    <sheet name="RETRO VĚTRONĚ" sheetId="36" r:id="rId14"/>
    <sheet name="TEXACO" sheetId="5" r:id="rId15"/>
    <sheet name="TEXACO CLASSIC" sheetId="31" r:id="rId16"/>
    <sheet name="RETRO ELEKTRO VĚTRONĚ" sheetId="35" r:id="rId17"/>
  </sheets>
  <definedNames>
    <definedName name="_xlnm.Print_Titles" localSheetId="0">'AB-OTMR'!$2:$2</definedName>
    <definedName name="_xlnm.Print_Titles" localSheetId="1">ALOT!$2:$2</definedName>
    <definedName name="_xlnm.Print_Titles" localSheetId="2">'C-OTMR'!$2:$2</definedName>
    <definedName name="_xlnm.Print_Titles" localSheetId="3">'CRC ATOM'!$2:$2</definedName>
    <definedName name="_xlnm.Print_Titles" localSheetId="4">'CRC CLASSIC'!$2:$2</definedName>
    <definedName name="_xlnm.Print_Titles" localSheetId="5">ELECTRORUBER!$2:$2</definedName>
    <definedName name="_xlnm.Print_Titles" localSheetId="6">ELOT!$2:$2</definedName>
    <definedName name="_xlnm.Print_Titles" localSheetId="7">'Half TEXACO'!$2:$2</definedName>
    <definedName name="_xlnm.Print_Titles" localSheetId="8">NMR!$2:$2</definedName>
    <definedName name="_xlnm.Print_Titles" localSheetId="9">'NMR 2,5 '!$2:$2</definedName>
    <definedName name="_xlnm.Print_Titles" localSheetId="10">'Old Timer 400 '!$2:$2</definedName>
    <definedName name="_xlnm.Print_Titles" localSheetId="11">OTVR!$2:$2</definedName>
    <definedName name="_xlnm.Print_Titles" localSheetId="12">'OTVR A2'!$2:$2</definedName>
    <definedName name="_xlnm.Print_Titles" localSheetId="16">'RETRO ELEKTRO VĚTRONĚ'!$2:$2</definedName>
    <definedName name="_xlnm.Print_Titles" localSheetId="13">'RETRO VĚTRONĚ'!$2:$2</definedName>
    <definedName name="_xlnm.Print_Titles" localSheetId="14">TEXACO!$2:$2</definedName>
    <definedName name="_xlnm.Print_Titles" localSheetId="15">'TEXACO CLASSIC'!$2:$2</definedName>
    <definedName name="_xlnm.Print_Area" localSheetId="0">'AB-OTMR'!$A:$L</definedName>
    <definedName name="_xlnm.Print_Area" localSheetId="1">ALOT!$A:$L</definedName>
    <definedName name="_xlnm.Print_Area" localSheetId="2">'C-OTMR'!$A:$L</definedName>
    <definedName name="_xlnm.Print_Area" localSheetId="3">'CRC ATOM'!$A:$L</definedName>
    <definedName name="_xlnm.Print_Area" localSheetId="4">'CRC CLASSIC'!$A:$L</definedName>
    <definedName name="_xlnm.Print_Area" localSheetId="5">ELECTRORUBER!$A:$L</definedName>
    <definedName name="_xlnm.Print_Area" localSheetId="6">ELOT!$A:$L</definedName>
    <definedName name="_xlnm.Print_Area" localSheetId="7">'Half TEXACO'!$A:$L</definedName>
    <definedName name="_xlnm.Print_Area" localSheetId="8">NMR!$A:$L</definedName>
    <definedName name="_xlnm.Print_Area" localSheetId="9">'NMR 2,5 '!$A:$L</definedName>
    <definedName name="_xlnm.Print_Area" localSheetId="10">'Old Timer 400 '!$A:$L</definedName>
    <definedName name="_xlnm.Print_Area" localSheetId="11">OTVR!$A:$N</definedName>
    <definedName name="_xlnm.Print_Area" localSheetId="12">'OTVR A2'!$A:$L</definedName>
    <definedName name="_xlnm.Print_Area" localSheetId="16">'RETRO ELEKTRO VĚTRONĚ'!$A:$K</definedName>
    <definedName name="_xlnm.Print_Area" localSheetId="13">'RETRO VĚTRONĚ'!$A:$L</definedName>
    <definedName name="_xlnm.Print_Area" localSheetId="14">TEXACO!$A:$K</definedName>
    <definedName name="_xlnm.Print_Area" localSheetId="15">'TEXACO CLASSIC'!$A:$K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6" l="1"/>
  <c r="L10" i="36"/>
  <c r="L9" i="36"/>
  <c r="L8" i="36"/>
  <c r="L7" i="36"/>
  <c r="L6" i="36"/>
  <c r="L5" i="36"/>
  <c r="L4" i="36"/>
  <c r="L10" i="34"/>
  <c r="L9" i="34"/>
  <c r="L7" i="34"/>
  <c r="L8" i="34"/>
  <c r="L6" i="34"/>
  <c r="L5" i="34"/>
  <c r="L4" i="34"/>
  <c r="L10" i="33"/>
  <c r="L9" i="33"/>
  <c r="L8" i="33"/>
  <c r="L7" i="33"/>
  <c r="L6" i="33"/>
  <c r="L5" i="33"/>
  <c r="L4" i="33"/>
  <c r="L11" i="3"/>
  <c r="L10" i="3"/>
  <c r="L9" i="3"/>
  <c r="L8" i="3"/>
  <c r="L7" i="3"/>
  <c r="L6" i="3"/>
  <c r="L5" i="3"/>
  <c r="L4" i="3"/>
  <c r="L12" i="2"/>
  <c r="L13" i="2"/>
  <c r="L10" i="2"/>
  <c r="L11" i="2"/>
  <c r="L9" i="2"/>
  <c r="L8" i="2"/>
  <c r="L7" i="2"/>
  <c r="L6" i="2"/>
  <c r="L5" i="2"/>
  <c r="L4" i="2"/>
  <c r="L15" i="37"/>
  <c r="L13" i="37"/>
  <c r="L14" i="37"/>
  <c r="L12" i="37"/>
  <c r="L10" i="37"/>
  <c r="L11" i="37"/>
  <c r="L9" i="37"/>
  <c r="L6" i="37"/>
  <c r="L7" i="37"/>
  <c r="L8" i="37"/>
  <c r="L5" i="37"/>
  <c r="L4" i="37"/>
  <c r="N21" i="1"/>
  <c r="N22" i="1"/>
  <c r="N20" i="1"/>
  <c r="N19" i="1"/>
  <c r="N18" i="1"/>
  <c r="N16" i="1"/>
  <c r="N17" i="1"/>
  <c r="N15" i="1"/>
  <c r="N14" i="1"/>
  <c r="N13" i="1"/>
  <c r="N12" i="1"/>
  <c r="N11" i="1"/>
  <c r="N10" i="1"/>
  <c r="N8" i="1"/>
  <c r="N9" i="1"/>
  <c r="N6" i="1"/>
  <c r="N7" i="1"/>
  <c r="N5" i="1"/>
  <c r="N4" i="1"/>
  <c r="K12" i="31"/>
  <c r="K11" i="31"/>
  <c r="K10" i="31"/>
  <c r="K9" i="31"/>
  <c r="K8" i="31"/>
  <c r="K6" i="31"/>
  <c r="K7" i="31"/>
  <c r="K5" i="31"/>
  <c r="K4" i="31"/>
  <c r="K5" i="5"/>
  <c r="K4" i="5"/>
  <c r="L11" i="4"/>
  <c r="L10" i="4"/>
  <c r="L9" i="4"/>
  <c r="L8" i="4"/>
  <c r="L7" i="4"/>
  <c r="L5" i="4"/>
  <c r="L6" i="4"/>
  <c r="L4" i="4"/>
  <c r="L11" i="30"/>
  <c r="L10" i="30"/>
  <c r="L9" i="30"/>
  <c r="L8" i="30"/>
  <c r="L6" i="30"/>
  <c r="L7" i="30"/>
  <c r="L5" i="30"/>
  <c r="L4" i="30"/>
  <c r="L16" i="7"/>
  <c r="L15" i="7"/>
  <c r="L14" i="7"/>
  <c r="L12" i="7"/>
  <c r="L13" i="7"/>
  <c r="L11" i="7"/>
  <c r="L10" i="7"/>
  <c r="L8" i="7"/>
  <c r="L9" i="7"/>
  <c r="L7" i="7"/>
  <c r="L6" i="7"/>
  <c r="L5" i="7"/>
  <c r="L4" i="7"/>
  <c r="L15" i="11"/>
  <c r="L16" i="11"/>
  <c r="L14" i="11"/>
  <c r="L13" i="11"/>
  <c r="L12" i="11"/>
  <c r="L11" i="11"/>
  <c r="L10" i="11"/>
  <c r="L9" i="11"/>
  <c r="L8" i="11"/>
  <c r="L6" i="11"/>
  <c r="L7" i="11"/>
  <c r="L5" i="11"/>
  <c r="L4" i="11"/>
  <c r="L15" i="9"/>
  <c r="L16" i="9"/>
  <c r="L13" i="9"/>
  <c r="L14" i="9"/>
  <c r="L11" i="9"/>
  <c r="L12" i="9"/>
  <c r="L9" i="9"/>
  <c r="L10" i="9"/>
  <c r="L8" i="9"/>
  <c r="L7" i="9"/>
  <c r="L6" i="9"/>
  <c r="L5" i="9"/>
  <c r="L4" i="9"/>
  <c r="L26" i="10"/>
  <c r="L24" i="10"/>
  <c r="L25" i="10"/>
  <c r="L22" i="10"/>
  <c r="L23" i="10"/>
  <c r="L20" i="10"/>
  <c r="L21" i="10"/>
  <c r="L18" i="10"/>
  <c r="L19" i="10"/>
  <c r="L17" i="10"/>
  <c r="L16" i="10"/>
  <c r="L14" i="10"/>
  <c r="L15" i="10"/>
  <c r="L13" i="10"/>
  <c r="L12" i="10"/>
  <c r="L11" i="10"/>
  <c r="L10" i="10"/>
  <c r="L9" i="10"/>
  <c r="L8" i="10"/>
  <c r="L6" i="10"/>
  <c r="L7" i="10"/>
  <c r="L5" i="10"/>
  <c r="L4" i="10"/>
  <c r="L20" i="12"/>
  <c r="L19" i="12"/>
  <c r="L18" i="12"/>
  <c r="L16" i="12"/>
  <c r="L17" i="12"/>
  <c r="L15" i="12"/>
  <c r="L13" i="12"/>
  <c r="L14" i="12"/>
  <c r="L12" i="12"/>
  <c r="L10" i="12"/>
  <c r="L11" i="12"/>
  <c r="L8" i="12"/>
  <c r="L9" i="12"/>
  <c r="L6" i="12"/>
  <c r="L7" i="12"/>
  <c r="L5" i="12"/>
  <c r="L4" i="12"/>
  <c r="L3" i="12" l="1"/>
  <c r="L3" i="37" l="1"/>
  <c r="L3" i="36"/>
  <c r="K3" i="35"/>
  <c r="L3" i="34"/>
  <c r="L3" i="33"/>
  <c r="K3" i="31"/>
  <c r="L3" i="30"/>
  <c r="L3" i="10"/>
  <c r="K3" i="5"/>
  <c r="L3" i="4" l="1"/>
  <c r="L3" i="3" l="1"/>
  <c r="L3" i="7" l="1"/>
  <c r="L3" i="11"/>
  <c r="L3" i="9"/>
  <c r="L3" i="2"/>
  <c r="N3" i="1"/>
</calcChain>
</file>

<file path=xl/sharedStrings.xml><?xml version="1.0" encoding="utf-8"?>
<sst xmlns="http://schemas.openxmlformats.org/spreadsheetml/2006/main" count="1009" uniqueCount="318">
  <si>
    <t>OTVR</t>
  </si>
  <si>
    <t>start.čis.</t>
  </si>
  <si>
    <t>1.start</t>
  </si>
  <si>
    <t>2.start</t>
  </si>
  <si>
    <t>3.start</t>
  </si>
  <si>
    <t>4.start</t>
  </si>
  <si>
    <t>5.start</t>
  </si>
  <si>
    <t>6.start</t>
  </si>
  <si>
    <t>fly off</t>
  </si>
  <si>
    <t>celkem</t>
  </si>
  <si>
    <t>AB-OTMR</t>
  </si>
  <si>
    <t>C-OTMR</t>
  </si>
  <si>
    <t>star.čis.</t>
  </si>
  <si>
    <t>Half TEXACO</t>
  </si>
  <si>
    <t>TEXACO</t>
  </si>
  <si>
    <t>NMR</t>
  </si>
  <si>
    <t>ELOT</t>
  </si>
  <si>
    <t>ALOT</t>
  </si>
  <si>
    <t>pořadí</t>
  </si>
  <si>
    <t>Jméno</t>
  </si>
  <si>
    <t>Příjmení</t>
  </si>
  <si>
    <t xml:space="preserve">Old Timer 400 </t>
  </si>
  <si>
    <t>Země</t>
  </si>
  <si>
    <t xml:space="preserve">NMR 2,5 </t>
  </si>
  <si>
    <t>Model</t>
  </si>
  <si>
    <t>TEXACO CLASSIC</t>
  </si>
  <si>
    <t>CRC ATOM</t>
  </si>
  <si>
    <t>CRC CLASSIC</t>
  </si>
  <si>
    <t>RETRO ELEKTRO VĚTRONĚ</t>
  </si>
  <si>
    <t>RETRO VĚTRONĚ</t>
  </si>
  <si>
    <t>OTVR A2</t>
  </si>
  <si>
    <t>Josef</t>
  </si>
  <si>
    <t>Hejsek</t>
  </si>
  <si>
    <t>Gustav</t>
  </si>
  <si>
    <t>Bulín</t>
  </si>
  <si>
    <t>Miroslav</t>
  </si>
  <si>
    <t>Částka</t>
  </si>
  <si>
    <t>Vladimír</t>
  </si>
  <si>
    <t>Valenta</t>
  </si>
  <si>
    <t>Karel</t>
  </si>
  <si>
    <t>Vitner</t>
  </si>
  <si>
    <t>Jan</t>
  </si>
  <si>
    <t>Mandelík</t>
  </si>
  <si>
    <t>František</t>
  </si>
  <si>
    <t>Brož</t>
  </si>
  <si>
    <t>Bohuslav</t>
  </si>
  <si>
    <t>Heczko</t>
  </si>
  <si>
    <t>Gejza</t>
  </si>
  <si>
    <t>Mate</t>
  </si>
  <si>
    <t>Pavel</t>
  </si>
  <si>
    <t>Skotnica</t>
  </si>
  <si>
    <t>Jiří</t>
  </si>
  <si>
    <t>Hruška</t>
  </si>
  <si>
    <t>AIRFOILER</t>
  </si>
  <si>
    <t>VEGA 7</t>
  </si>
  <si>
    <t>Pegasus</t>
  </si>
  <si>
    <t>Fulmen</t>
  </si>
  <si>
    <t>Aerbo</t>
  </si>
  <si>
    <t>Playboy</t>
  </si>
  <si>
    <t>Centaur</t>
  </si>
  <si>
    <t>Top Banana</t>
  </si>
  <si>
    <t>KOZÁK</t>
  </si>
  <si>
    <t>Květoslav</t>
  </si>
  <si>
    <t>Štorek</t>
  </si>
  <si>
    <t>Petr</t>
  </si>
  <si>
    <t>Hošek</t>
  </si>
  <si>
    <t>Martin</t>
  </si>
  <si>
    <t>Křesadlo</t>
  </si>
  <si>
    <t>Libor</t>
  </si>
  <si>
    <t>Kristian</t>
  </si>
  <si>
    <t>Vladislav</t>
  </si>
  <si>
    <t>Faigl</t>
  </si>
  <si>
    <t>Ladislav</t>
  </si>
  <si>
    <t>Krupár</t>
  </si>
  <si>
    <t>Vaněk</t>
  </si>
  <si>
    <t>Mirek</t>
  </si>
  <si>
    <t>ČÍP</t>
  </si>
  <si>
    <t>SEVERA</t>
  </si>
  <si>
    <t>Hyphen</t>
  </si>
  <si>
    <t>Sunduster</t>
  </si>
  <si>
    <t>Berryloid</t>
  </si>
  <si>
    <t>Under Construkcion</t>
  </si>
  <si>
    <t>PE - 44 Cobra</t>
  </si>
  <si>
    <t>EROS</t>
  </si>
  <si>
    <t>PEGASUS</t>
  </si>
  <si>
    <t>Kerswap 150%</t>
  </si>
  <si>
    <t>Titan</t>
  </si>
  <si>
    <t>Hrozný Stroj</t>
  </si>
  <si>
    <t>STARDUST</t>
  </si>
  <si>
    <t>Ichabod</t>
  </si>
  <si>
    <t>KL 61</t>
  </si>
  <si>
    <t>LANGOSTA</t>
  </si>
  <si>
    <t>Hrubý</t>
  </si>
  <si>
    <t>VEGA 5</t>
  </si>
  <si>
    <t>Beskyd</t>
  </si>
  <si>
    <t>Sokol 465 G</t>
  </si>
  <si>
    <t>Knob</t>
  </si>
  <si>
    <t>Robert</t>
  </si>
  <si>
    <t>Šmídek</t>
  </si>
  <si>
    <t>Michal</t>
  </si>
  <si>
    <t>Tesař</t>
  </si>
  <si>
    <t>Zdeněk</t>
  </si>
  <si>
    <t>Hanáček</t>
  </si>
  <si>
    <t>Veinfurt</t>
  </si>
  <si>
    <t>Svoboda</t>
  </si>
  <si>
    <t>Sýkora</t>
  </si>
  <si>
    <t>Stomper</t>
  </si>
  <si>
    <t>Playboy Senior</t>
  </si>
  <si>
    <t>Il Pilade</t>
  </si>
  <si>
    <t>Hamerhead</t>
  </si>
  <si>
    <t>Queen of hearts</t>
  </si>
  <si>
    <t>Ramrod 750</t>
  </si>
  <si>
    <t>Pedro</t>
  </si>
  <si>
    <t>Happy Medium</t>
  </si>
  <si>
    <t>Spacer</t>
  </si>
  <si>
    <t>KD 107</t>
  </si>
  <si>
    <t>Placák KD 110</t>
  </si>
  <si>
    <t>Orel</t>
  </si>
  <si>
    <t>Torpedo II</t>
  </si>
  <si>
    <t>Dixielander</t>
  </si>
  <si>
    <t>Arcturus</t>
  </si>
  <si>
    <t>Ramrod 438</t>
  </si>
  <si>
    <t>Creep</t>
  </si>
  <si>
    <t>TYGER REG</t>
  </si>
  <si>
    <t>Jaded Maid</t>
  </si>
  <si>
    <t>Westerner</t>
  </si>
  <si>
    <t>Scorpion</t>
  </si>
  <si>
    <t>Gnat</t>
  </si>
  <si>
    <t>Playboy Junior 46"</t>
  </si>
  <si>
    <t>Kerswap</t>
  </si>
  <si>
    <t>RANGER</t>
  </si>
  <si>
    <t>Civy Boy</t>
  </si>
  <si>
    <t>Senator</t>
  </si>
  <si>
    <t>GOOL</t>
  </si>
  <si>
    <t>Jasco Flamingo</t>
  </si>
  <si>
    <t>Lanzo Bomber</t>
  </si>
  <si>
    <t>Power House</t>
  </si>
  <si>
    <t>RECORD</t>
  </si>
  <si>
    <t>Texaco Winner</t>
  </si>
  <si>
    <t>RC-1</t>
  </si>
  <si>
    <t>Record Breaker</t>
  </si>
  <si>
    <t>GP-SPECIÁL</t>
  </si>
  <si>
    <t>Benny Boxcar</t>
  </si>
  <si>
    <t>Žalud</t>
  </si>
  <si>
    <t>ŽEHROVICE II</t>
  </si>
  <si>
    <t>ŠIRCHÁN II</t>
  </si>
  <si>
    <t>ORLÍK</t>
  </si>
  <si>
    <t>Orlík</t>
  </si>
  <si>
    <t>Moswey</t>
  </si>
  <si>
    <t>Luňák</t>
  </si>
  <si>
    <t>Balestruccio</t>
  </si>
  <si>
    <t>Sokol</t>
  </si>
  <si>
    <t>Archangel</t>
  </si>
  <si>
    <t>Straka</t>
  </si>
  <si>
    <t>PJERRI-69</t>
  </si>
  <si>
    <t>Luňák 2</t>
  </si>
  <si>
    <t>Sokol 505-V Perseus</t>
  </si>
  <si>
    <t>ALBATROS 48</t>
  </si>
  <si>
    <t>Ptáček</t>
  </si>
  <si>
    <t>STAR 13</t>
  </si>
  <si>
    <t>ASTRID</t>
  </si>
  <si>
    <t>Kubeš</t>
  </si>
  <si>
    <t>Hloušek ml</t>
  </si>
  <si>
    <t>Hloušek senior</t>
  </si>
  <si>
    <t>Jiri</t>
  </si>
  <si>
    <t>Schieferdecker</t>
  </si>
  <si>
    <t>Thor</t>
  </si>
  <si>
    <t>IKARUS IV</t>
  </si>
  <si>
    <t>Čáp</t>
  </si>
  <si>
    <t>Saturn</t>
  </si>
  <si>
    <t>Expe</t>
  </si>
  <si>
    <t>Aloš - 9</t>
  </si>
  <si>
    <t>Southern Sue</t>
  </si>
  <si>
    <t>Playboy Junior 54"</t>
  </si>
  <si>
    <t>Flying Pencil Junior</t>
  </si>
  <si>
    <t>Fubar</t>
  </si>
  <si>
    <t>Swayback</t>
  </si>
  <si>
    <t>Pelikán</t>
  </si>
  <si>
    <t>Antares</t>
  </si>
  <si>
    <t>Kolchozník</t>
  </si>
  <si>
    <t>PAA Payload Winner</t>
  </si>
  <si>
    <t>Korzár</t>
  </si>
  <si>
    <t>Sailplane</t>
  </si>
  <si>
    <t>Red Ripper</t>
  </si>
  <si>
    <t>Trenton Terror</t>
  </si>
  <si>
    <t>Spook</t>
  </si>
  <si>
    <t>Superboba</t>
  </si>
  <si>
    <t>King Burd</t>
  </si>
  <si>
    <t>AMA Record</t>
  </si>
  <si>
    <t>DRUPJE</t>
  </si>
  <si>
    <t>Tomboy</t>
  </si>
  <si>
    <t>Můra</t>
  </si>
  <si>
    <t>Sirio 31</t>
  </si>
  <si>
    <t>Fifteen</t>
  </si>
  <si>
    <t>Vixen</t>
  </si>
  <si>
    <t>Tříska</t>
  </si>
  <si>
    <t>Vandal Démon</t>
  </si>
  <si>
    <t>ELECTRA LITE</t>
  </si>
  <si>
    <t>Paragon</t>
  </si>
  <si>
    <t>Sagitta 900</t>
  </si>
  <si>
    <t>Lion</t>
  </si>
  <si>
    <t>Admirál</t>
  </si>
  <si>
    <t>Aquila</t>
  </si>
  <si>
    <t>Štír</t>
  </si>
  <si>
    <t>Rok</t>
  </si>
  <si>
    <t>Konstruktér</t>
  </si>
  <si>
    <t>B. Sokolíček</t>
  </si>
  <si>
    <t>John Findra</t>
  </si>
  <si>
    <t>Joe Elgin</t>
  </si>
  <si>
    <t>Hal de Bolt</t>
  </si>
  <si>
    <t>M. Pospíšil</t>
  </si>
  <si>
    <t>Jay Jackson</t>
  </si>
  <si>
    <t>J.Van Hattum</t>
  </si>
  <si>
    <t>William Evans</t>
  </si>
  <si>
    <t>Jerry Brofman</t>
  </si>
  <si>
    <t>Ray Matthews</t>
  </si>
  <si>
    <t>Valveo Pecorari</t>
  </si>
  <si>
    <t>L. Kanneworff</t>
  </si>
  <si>
    <t>Gilbert Morris</t>
  </si>
  <si>
    <t>Čížek - Kratina</t>
  </si>
  <si>
    <t>Roll</t>
  </si>
  <si>
    <t>Jan Buňata</t>
  </si>
  <si>
    <t>L.GERSTER</t>
  </si>
  <si>
    <t>Z. Raška</t>
  </si>
  <si>
    <t>ELECTRORUBBER</t>
  </si>
  <si>
    <t>G.Fuller</t>
  </si>
  <si>
    <t>Shailor</t>
  </si>
  <si>
    <t>Gianni Pavesi</t>
  </si>
  <si>
    <t>Hill</t>
  </si>
  <si>
    <t>Smeed</t>
  </si>
  <si>
    <t>Ron St.Jean</t>
  </si>
  <si>
    <t>Leslie Adams</t>
  </si>
  <si>
    <t>Sal Taiby</t>
  </si>
  <si>
    <t>Stefan</t>
  </si>
  <si>
    <t>Grilz</t>
  </si>
  <si>
    <t>ETB 42</t>
  </si>
  <si>
    <t>Erwin Tümmler</t>
  </si>
  <si>
    <t>Eduard</t>
  </si>
  <si>
    <t>Playboy Junior</t>
  </si>
  <si>
    <t>Clevland Modell &amp; Supply Co.</t>
  </si>
  <si>
    <t>Knebl</t>
  </si>
  <si>
    <t>SOKOL-501-Eros</t>
  </si>
  <si>
    <t>SOKOL -501-D Eros</t>
  </si>
  <si>
    <t>Kšána</t>
  </si>
  <si>
    <t>Comet</t>
  </si>
  <si>
    <t>S. Smith</t>
  </si>
  <si>
    <t>SOKOL-501- Eros</t>
  </si>
  <si>
    <t>Stardust</t>
  </si>
  <si>
    <t>Kratina</t>
  </si>
  <si>
    <t>VEGA 3</t>
  </si>
  <si>
    <t>Haisman Wakefield</t>
  </si>
  <si>
    <t>B.V.Haisman</t>
  </si>
  <si>
    <t>Sokol 465 L</t>
  </si>
  <si>
    <t>Sokol 465</t>
  </si>
  <si>
    <t>R. Čížek</t>
  </si>
  <si>
    <t>K. Duda</t>
  </si>
  <si>
    <t>J. Brož</t>
  </si>
  <si>
    <t>Brian Eggleston</t>
  </si>
  <si>
    <t>Evaldo Padovano</t>
  </si>
  <si>
    <t>George Fuller</t>
  </si>
  <si>
    <t>Norman Marcus</t>
  </si>
  <si>
    <t>C.McCullough</t>
  </si>
  <si>
    <t>Gordon Murray</t>
  </si>
  <si>
    <t>Gil Morris</t>
  </si>
  <si>
    <t>l. Blomberg</t>
  </si>
  <si>
    <t>Paul Gilliam</t>
  </si>
  <si>
    <t>Don Foote</t>
  </si>
  <si>
    <t>C.Wheeley</t>
  </si>
  <si>
    <t>Roger Hammer</t>
  </si>
  <si>
    <t>Ted Enticknap</t>
  </si>
  <si>
    <t>Sven Truedtsson</t>
  </si>
  <si>
    <t>Friske Hanley</t>
  </si>
  <si>
    <t>Ch.Lanzo</t>
  </si>
  <si>
    <t>Henry Struck</t>
  </si>
  <si>
    <t>B. Hansen</t>
  </si>
  <si>
    <t>K.H.STADLER</t>
  </si>
  <si>
    <t>Leno Gabriels</t>
  </si>
  <si>
    <t>S. Macera</t>
  </si>
  <si>
    <t>PERSEUS -505-V</t>
  </si>
  <si>
    <t>A. Šild</t>
  </si>
  <si>
    <t>Bonomi, Silva - Walek</t>
  </si>
  <si>
    <t>V. Ptáček</t>
  </si>
  <si>
    <t>P. Kynčl</t>
  </si>
  <si>
    <t>Emil Brauner</t>
  </si>
  <si>
    <t>Bob Howie</t>
  </si>
  <si>
    <t>F. Zsemberry</t>
  </si>
  <si>
    <t>Mike Thomas</t>
  </si>
  <si>
    <t>Saturn B</t>
  </si>
  <si>
    <t>Nike</t>
  </si>
  <si>
    <t>Guyduici Gui</t>
  </si>
  <si>
    <t>G.Deszo</t>
  </si>
  <si>
    <t>J. Blöman</t>
  </si>
  <si>
    <t>Allan King</t>
  </si>
  <si>
    <t>Herbert Kothe</t>
  </si>
  <si>
    <t>Carl Goldberg</t>
  </si>
  <si>
    <t>Peeples</t>
  </si>
  <si>
    <t>joe Elgin</t>
  </si>
  <si>
    <t>Barney Snyder</t>
  </si>
  <si>
    <t>Mickey De.Angelis</t>
  </si>
  <si>
    <t>J.Bierens Bussum</t>
  </si>
  <si>
    <t>R.Laboutka</t>
  </si>
  <si>
    <t>Zaic</t>
  </si>
  <si>
    <t>George Austermann</t>
  </si>
  <si>
    <t>Vic Smeed</t>
  </si>
  <si>
    <t>Zefír</t>
  </si>
  <si>
    <t>A. Macháček</t>
  </si>
  <si>
    <t>Turri</t>
  </si>
  <si>
    <t>BURNS</t>
  </si>
  <si>
    <t>P. Žert</t>
  </si>
  <si>
    <t>Mc Cullough</t>
  </si>
  <si>
    <t>T. Yantis + L. Jolly</t>
  </si>
  <si>
    <t>L. Haškovec</t>
  </si>
  <si>
    <t>CONGEST ( elektro)</t>
  </si>
  <si>
    <t>Lee Renaud</t>
  </si>
  <si>
    <t>Amigo II</t>
  </si>
  <si>
    <t>Graupner</t>
  </si>
  <si>
    <t>Lee Renaud\Tim Renaud</t>
  </si>
  <si>
    <t>Slobod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</si>
</sst>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444444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79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font>
        <b/>
      </font>
      <numFmt numFmtId="0" formatCode="General"/>
    </dxf>
    <dxf>
      <alignment horizontal="general" vertical="center" textRotation="0" wrapText="1" indent="0" justifyLastLine="0" shrinkToFit="0" readingOrder="0"/>
    </dxf>
    <dxf>
      <font>
        <b/>
      </font>
      <numFmt numFmtId="0" formatCode="General"/>
    </dxf>
    <dxf>
      <font>
        <b/>
      </font>
      <numFmt numFmtId="0" formatCode="General"/>
    </dxf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ulka3" displayName="Tabulka3" ref="A2:M13" totalsRowShown="0">
  <autoFilter ref="A2:M13"/>
  <sortState ref="A3:M3">
    <sortCondition descending="1" ref="L2:L3"/>
  </sortState>
  <tableColumns count="13">
    <tableColumn id="1" name="start.čis." dataDxfId="126"/>
    <tableColumn id="4" name="Jméno" dataDxfId="127"/>
    <tableColumn id="2" name="Příjmení" dataDxfId="155"/>
    <tableColumn id="13" name="Model" dataDxfId="154"/>
    <tableColumn id="6" name="Konstruktér" dataDxfId="153"/>
    <tableColumn id="5" name="Rok" dataDxfId="152"/>
    <tableColumn id="7" name="1.start"/>
    <tableColumn id="8" name="2.start"/>
    <tableColumn id="9" name="3.start"/>
    <tableColumn id="10" name="4.start"/>
    <tableColumn id="11" name="fly off"/>
    <tableColumn id="12" name="celkem" dataDxfId="365">
      <calculatedColumnFormula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ulka816" displayName="Tabulka816" ref="A2:M11" totalsRowShown="0">
  <autoFilter ref="A2:M11"/>
  <sortState ref="A3:M3">
    <sortCondition descending="1" ref="L2:L3"/>
  </sortState>
  <tableColumns count="13">
    <tableColumn id="1" name="star.čis." dataDxfId="266"/>
    <tableColumn id="3" name="Jméno" dataDxfId="267"/>
    <tableColumn id="2" name="Příjmení" dataDxfId="271"/>
    <tableColumn id="6" name="Model" dataDxfId="270"/>
    <tableColumn id="5" name="Konstruktér" dataDxfId="269"/>
    <tableColumn id="4" name="Rok" dataDxfId="268"/>
    <tableColumn id="7" name="1.start"/>
    <tableColumn id="8" name="2.start"/>
    <tableColumn id="9" name="3.start"/>
    <tableColumn id="10" name="4.start"/>
    <tableColumn id="11" name="fly off"/>
    <tableColumn id="12" name="celkem" dataDxfId="371">
      <calculatedColumnFormula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" name="Tabulka102" displayName="Tabulka102" ref="A2:M20" totalsRowShown="0">
  <autoFilter ref="A2:M20"/>
  <sortState ref="A3:M16">
    <sortCondition descending="1" ref="L2:L16"/>
  </sortState>
  <tableColumns count="13">
    <tableColumn id="1" name="star.čis." dataDxfId="378"/>
    <tableColumn id="3" name="Jméno" dataDxfId="300"/>
    <tableColumn id="2" name="Příjmení" dataDxfId="299"/>
    <tableColumn id="4" name="Model" dataDxfId="298"/>
    <tableColumn id="6" name="Konstruktér" dataDxfId="297"/>
    <tableColumn id="5" name="Rok" dataDxfId="296"/>
    <tableColumn id="7" name="1.start"/>
    <tableColumn id="8" name="2.start"/>
    <tableColumn id="9" name="3.start"/>
    <tableColumn id="10" name="4.start"/>
    <tableColumn id="11" name="fly off"/>
    <tableColumn id="12" name="celkem" dataDxfId="377">
      <calculatedColumnFormula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" name="Tabulka2" displayName="Tabulka2" ref="A2:O22" totalsRowShown="0">
  <autoFilter ref="A2:O22"/>
  <sortState ref="A3:O3">
    <sortCondition descending="1" ref="N2:N3"/>
  </sortState>
  <tableColumns count="15">
    <tableColumn id="1" name="start.čis." dataDxfId="218"/>
    <tableColumn id="4" name="Jméno" dataDxfId="219"/>
    <tableColumn id="2" name="Příjmení" dataDxfId="247"/>
    <tableColumn id="15" name="Model" dataDxfId="246"/>
    <tableColumn id="6" name="Konstruktér" dataDxfId="245"/>
    <tableColumn id="5" name="Rok" dataDxfId="244"/>
    <tableColumn id="7" name="1.start"/>
    <tableColumn id="8" name="2.start"/>
    <tableColumn id="9" name="3.start"/>
    <tableColumn id="10" name="4.start"/>
    <tableColumn id="11" name="5.start"/>
    <tableColumn id="12" name="6.start"/>
    <tableColumn id="13" name="fly off"/>
    <tableColumn id="14" name="celkem" dataDxfId="367">
      <calculatedColumnFormula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ulka81819" displayName="Tabulka81819" ref="A2:M15" totalsRowShown="0">
  <autoFilter ref="A2:M15"/>
  <sortState ref="A3:M3">
    <sortCondition descending="1" ref="L2:L3"/>
  </sortState>
  <tableColumns count="13">
    <tableColumn id="1" name="star.čis." dataDxfId="156"/>
    <tableColumn id="3" name="Jméno" dataDxfId="157"/>
    <tableColumn id="2" name="Příjmení" dataDxfId="217"/>
    <tableColumn id="6" name="Model" dataDxfId="216"/>
    <tableColumn id="5" name="Konstruktér" dataDxfId="215"/>
    <tableColumn id="4" name="Rok" dataDxfId="214"/>
    <tableColumn id="7" name="1.start"/>
    <tableColumn id="8" name="2.start"/>
    <tableColumn id="9" name="3.start"/>
    <tableColumn id="10" name="4.start"/>
    <tableColumn id="11" name="fly off"/>
    <tableColumn id="12" name="celkem" dataDxfId="366">
      <calculatedColumnFormula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7" name="Tabulka818" displayName="Tabulka818" ref="A2:M11" totalsRowShown="0">
  <autoFilter ref="A2:M11"/>
  <sortState ref="A3:M3">
    <sortCondition descending="1" ref="L2:L3"/>
  </sortState>
  <tableColumns count="13">
    <tableColumn id="1" name="star.čis."/>
    <tableColumn id="3" name="Jméno" dataDxfId="44"/>
    <tableColumn id="2" name="Příjmení" dataDxfId="43"/>
    <tableColumn id="6" name="Model" dataDxfId="42"/>
    <tableColumn id="5" name="Konstruktér" dataDxfId="41"/>
    <tableColumn id="4" name="Rok" dataDxfId="40"/>
    <tableColumn id="7" name="1.start"/>
    <tableColumn id="8" name="2.start"/>
    <tableColumn id="9" name="3.start"/>
    <tableColumn id="10" name="4.start"/>
    <tableColumn id="11" name="fly off"/>
    <tableColumn id="12" name="celkem" dataDxfId="360">
      <calculatedColumnFormula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6" name="Tabulka6" displayName="Tabulka6" ref="A2:L5" totalsRowShown="0">
  <autoFilter ref="A2:L5"/>
  <sortState ref="A3:L5">
    <sortCondition descending="1" ref="K2:K3"/>
  </sortState>
  <tableColumns count="12">
    <tableColumn id="1" name="star.čis." dataDxfId="254"/>
    <tableColumn id="3" name="Jméno" dataDxfId="255"/>
    <tableColumn id="2" name="Příjmení" dataDxfId="259"/>
    <tableColumn id="6" name="Model" dataDxfId="258"/>
    <tableColumn id="5" name="Konstruktér" dataDxfId="257"/>
    <tableColumn id="4" name="Rok" dataDxfId="256"/>
    <tableColumn id="7" name="1.start"/>
    <tableColumn id="8" name="2.start"/>
    <tableColumn id="9" name="3.start"/>
    <tableColumn id="10" name="fly off"/>
    <tableColumn id="11" name="celkem" dataDxfId="369">
      <calculatedColumnFormula>IF(ISERR(LARGE(Tabulka6[[#This Row],[1.start]:[3.start]],1)),0,LARGE(Tabulka6[[#This Row],[1.start]:[3.start]],1))+ IF(ISERR(LARGE(Tabulka6[[#This Row],[1.start]:[3.start]],2)),0,LARGE(Tabulka6[[#This Row],[1.start]:[3.start]],2))+ Tabulka6[[#This Row],[fly off]]</calculatedColumnFormula>
    </tableColumn>
    <tableColumn id="12" name="pořadí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Tabulka617" displayName="Tabulka617" ref="A2:L12" totalsRowShown="0">
  <autoFilter ref="A2:L12"/>
  <sortState ref="A3:L3">
    <sortCondition descending="1" ref="K2:K3"/>
  </sortState>
  <tableColumns count="12">
    <tableColumn id="1" name="star.čis." dataDxfId="248"/>
    <tableColumn id="3" name="Jméno" dataDxfId="249"/>
    <tableColumn id="2" name="Příjmení" dataDxfId="253"/>
    <tableColumn id="6" name="Model" dataDxfId="252"/>
    <tableColumn id="5" name="Konstruktér" dataDxfId="251"/>
    <tableColumn id="4" name="Rok" dataDxfId="250"/>
    <tableColumn id="7" name="1.start"/>
    <tableColumn id="8" name="2.start"/>
    <tableColumn id="9" name="3.start"/>
    <tableColumn id="10" name="fly off"/>
    <tableColumn id="11" name="celkem" dataDxfId="368">
      <calculatedColumnFormula>IF(ISERR(LARGE(Tabulka617[[#This Row],[1.start]:[3.start]],1)),0,LARGE(Tabulka617[[#This Row],[1.start]:[3.start]],1))+ Tabulka617[[#This Row],[fly off]]</calculatedColumnFormula>
    </tableColumn>
    <tableColumn id="12" name="pořadí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4" name="Tabulka315" displayName="Tabulka315" ref="A2:L3" totalsRowShown="0">
  <autoFilter ref="A2:L3"/>
  <sortState ref="A3:L3">
    <sortCondition descending="1" ref="K2:K3"/>
  </sortState>
  <tableColumns count="12">
    <tableColumn id="1" name="start.čis."/>
    <tableColumn id="4" name="Jméno"/>
    <tableColumn id="2" name="Příjmení"/>
    <tableColumn id="6" name="Země"/>
    <tableColumn id="5" name="Model"/>
    <tableColumn id="7" name="1.start"/>
    <tableColumn id="8" name="2.start"/>
    <tableColumn id="9" name="3.start"/>
    <tableColumn id="10" name="4.start"/>
    <tableColumn id="11" name="fly off"/>
    <tableColumn id="12" name="celkem" dataDxfId="361">
      <calculatedColumnFormula>IF(ISERR(LARGE(Tabulka315[[#This Row],[1.start]:[4.start]],1)),0,LARGE(Tabulka315[[#This Row],[1.start]:[4.start]],1))+IF(ISERR(LARGE(Tabulka315[[#This Row],[1.start]:[4.start]],2)),0,LARGE(Tabulka315[[#This Row],[1.start]:[4.start]],2))+IF(ISERR(LARGE(Tabulka315[[#This Row],[1.start]:[4.start]],3)),0,LARGE(Tabulka315[[#This Row],[1.start]:[4.start]],3))+Tabulka315[[#This Row],[fly off]]</calculatedColumnFormula>
    </tableColumn>
    <tableColumn id="3" name="pořadí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1" name="Tabulka11" displayName="Tabulka11" ref="A2:M26" totalsRowShown="0">
  <autoFilter ref="A2:M26"/>
  <sortState ref="A3:M23">
    <sortCondition descending="1" ref="L2:L3"/>
  </sortState>
  <tableColumns count="13">
    <tableColumn id="1" name="star.čis." dataDxfId="290"/>
    <tableColumn id="3" name="Jméno" dataDxfId="291"/>
    <tableColumn id="2" name="Příjmení" dataDxfId="295"/>
    <tableColumn id="5" name="Model" dataDxfId="294"/>
    <tableColumn id="6" name="Konstruktér" dataDxfId="293"/>
    <tableColumn id="4" name="Rok" dataDxfId="292"/>
    <tableColumn id="7" name="1.start"/>
    <tableColumn id="8" name="2.start"/>
    <tableColumn id="9" name="3.start"/>
    <tableColumn id="10" name="4.start"/>
    <tableColumn id="11" name="fly off"/>
    <tableColumn id="12" name="celkem" dataDxfId="376">
      <calculatedColumnFormula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A2:M11" totalsRowShown="0">
  <autoFilter ref="A2:M11"/>
  <sortState ref="A3:M3">
    <sortCondition descending="1" ref="L2:L3"/>
  </sortState>
  <tableColumns count="13">
    <tableColumn id="1" name="star.čis." dataDxfId="96"/>
    <tableColumn id="3" name="Jméno" dataDxfId="97"/>
    <tableColumn id="2" name="Příjmení" dataDxfId="125"/>
    <tableColumn id="6" name="Model" dataDxfId="124"/>
    <tableColumn id="4" name="Konstruktér" dataDxfId="123"/>
    <tableColumn id="5" name="Rok" dataDxfId="122"/>
    <tableColumn id="7" name="1.start"/>
    <tableColumn id="8" name="2.start"/>
    <tableColumn id="9" name="3.start"/>
    <tableColumn id="10" name="4.start"/>
    <tableColumn id="11" name="fly off"/>
    <tableColumn id="12" name="celkem" dataDxfId="364">
      <calculatedColumnFormula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ulka1021014" displayName="Tabulka1021014" ref="A2:M10" totalsRowShown="0">
  <autoFilter ref="A2:M10"/>
  <sortState ref="A3:M3">
    <sortCondition descending="1" ref="L2:L3"/>
  </sortState>
  <tableColumns count="13">
    <tableColumn id="1" name="star.čis." dataDxfId="45"/>
    <tableColumn id="3" name="Jméno" dataDxfId="46"/>
    <tableColumn id="2" name="Příjmení" dataDxfId="68"/>
    <tableColumn id="6" name="Model" dataDxfId="67"/>
    <tableColumn id="4" name="Konstruktér" dataDxfId="66"/>
    <tableColumn id="5" name="Rok" dataDxfId="65"/>
    <tableColumn id="7" name="1.start"/>
    <tableColumn id="8" name="2.start"/>
    <tableColumn id="9" name="3.start"/>
    <tableColumn id="10" name="4.start"/>
    <tableColumn id="11" name="fly off"/>
    <tableColumn id="12" name="celkem" dataDxfId="362">
      <calculatedColumnFormula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ulka10210" displayName="Tabulka10210" ref="A2:M10" totalsRowShown="0">
  <autoFilter ref="A2:M10"/>
  <sortState ref="A3:M3">
    <sortCondition descending="1" ref="L2:L3"/>
  </sortState>
  <tableColumns count="13">
    <tableColumn id="1" name="star.čis." dataDxfId="69"/>
    <tableColumn id="3" name="Jméno" dataDxfId="70"/>
    <tableColumn id="2" name="Příjmení" dataDxfId="95"/>
    <tableColumn id="6" name="Model" dataDxfId="94"/>
    <tableColumn id="4" name="Konstruktér" dataDxfId="93"/>
    <tableColumn id="5" name="Rok" dataDxfId="92"/>
    <tableColumn id="7" name="1.start"/>
    <tableColumn id="8" name="2.start"/>
    <tableColumn id="9" name="3.start"/>
    <tableColumn id="10" name="4.start"/>
    <tableColumn id="11" name="fly off"/>
    <tableColumn id="12" name="celkem" dataDxfId="363">
      <calculatedColumnFormula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ulka12" displayName="Tabulka12" ref="A2:M16" totalsRowShown="0">
  <autoFilter ref="A2:M16"/>
  <sortState ref="A3:M3">
    <sortCondition descending="1" ref="L2:L3"/>
  </sortState>
  <tableColumns count="13">
    <tableColumn id="1" name="star.čis." dataDxfId="278"/>
    <tableColumn id="3" name="Jméno" dataDxfId="279"/>
    <tableColumn id="2" name="Příjmení" dataDxfId="283"/>
    <tableColumn id="5" name="Model" dataDxfId="282"/>
    <tableColumn id="6" name="Konstruktér" dataDxfId="281"/>
    <tableColumn id="4" name="Rok" dataDxfId="280"/>
    <tableColumn id="7" name="1.start"/>
    <tableColumn id="8" name="2.start"/>
    <tableColumn id="9" name="3.start"/>
    <tableColumn id="10" name="4.start"/>
    <tableColumn id="11" name="fly off"/>
    <tableColumn id="12" name="celkem" dataDxfId="373">
      <calculatedColumnFormula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bulka10" displayName="Tabulka10" ref="A2:M16" totalsRowShown="0">
  <autoFilter ref="A2:M16"/>
  <sortState ref="A3:M3">
    <sortCondition descending="1" ref="L2:L3"/>
  </sortState>
  <tableColumns count="13">
    <tableColumn id="1" name="star.čis." dataDxfId="284"/>
    <tableColumn id="3" name="Jméno" dataDxfId="285"/>
    <tableColumn id="2" name="Příjmení" dataDxfId="289"/>
    <tableColumn id="5" name="Model" dataDxfId="288"/>
    <tableColumn id="6" name="Konstruktér" dataDxfId="287"/>
    <tableColumn id="4" name="Rok" dataDxfId="286"/>
    <tableColumn id="7" name="1.start" dataDxfId="375"/>
    <tableColumn id="8" name="2.start"/>
    <tableColumn id="9" name="3.start"/>
    <tableColumn id="10" name="4.start"/>
    <tableColumn id="11" name="fly off"/>
    <tableColumn id="12" name="celkem" dataDxfId="374">
      <calculatedColumnFormula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5" name="Tabulka5" displayName="Tabulka5" ref="A2:M11" totalsRowShown="0">
  <autoFilter ref="A2:M11"/>
  <sortState ref="A3:M3">
    <sortCondition descending="1" ref="L2:L3"/>
  </sortState>
  <tableColumns count="13">
    <tableColumn id="1" name="star.čis." dataDxfId="260"/>
    <tableColumn id="3" name="Jméno" dataDxfId="261"/>
    <tableColumn id="2" name="Příjmení" dataDxfId="265"/>
    <tableColumn id="6" name="Model" dataDxfId="264"/>
    <tableColumn id="5" name="Konstruktér" dataDxfId="263"/>
    <tableColumn id="4" name="Rok" dataDxfId="262"/>
    <tableColumn id="7" name="1.start"/>
    <tableColumn id="8" name="2.start"/>
    <tableColumn id="9" name="3.start"/>
    <tableColumn id="10" name="4.start"/>
    <tableColumn id="11" name="fly off"/>
    <tableColumn id="12" name="celkem" dataDxfId="370">
      <calculatedColumnFormula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Tabulka8" displayName="Tabulka8" ref="A2:M16" totalsRowShown="0">
  <autoFilter ref="A2:M16"/>
  <sortState ref="A3:M3">
    <sortCondition descending="1" ref="L2:L3"/>
  </sortState>
  <tableColumns count="13">
    <tableColumn id="1" name="star.čis." dataDxfId="272"/>
    <tableColumn id="3" name="Jméno" dataDxfId="273"/>
    <tableColumn id="2" name="Příjmení" dataDxfId="277"/>
    <tableColumn id="5" name="Model" dataDxfId="276"/>
    <tableColumn id="6" name="Konstruktér" dataDxfId="275"/>
    <tableColumn id="4" name="Rok" dataDxfId="274"/>
    <tableColumn id="7" name="1.start"/>
    <tableColumn id="8" name="2.start"/>
    <tableColumn id="9" name="3.start"/>
    <tableColumn id="10" name="4.start"/>
    <tableColumn id="11" name="fly off"/>
    <tableColumn id="12" name="celkem" dataDxfId="372">
      <calculatedColumnFormula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calculatedColumnFormula>
    </tableColumn>
    <tableColumn id="13" name="pořad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M13"/>
  <sheetViews>
    <sheetView tabSelected="1" workbookViewId="0">
      <pane ySplit="2" topLeftCell="A3" activePane="bottomLeft" state="frozen"/>
      <selection activeCell="E23" sqref="E23"/>
      <selection pane="bottomLeft" activeCell="C33" sqref="C33"/>
    </sheetView>
  </sheetViews>
  <sheetFormatPr defaultRowHeight="15" x14ac:dyDescent="0.25"/>
  <cols>
    <col min="1" max="1" width="10.5703125" customWidth="1"/>
    <col min="2" max="2" width="15.7109375" style="4" customWidth="1"/>
    <col min="3" max="3" width="18.140625" customWidth="1"/>
    <col min="4" max="4" width="25.5703125" style="5" customWidth="1"/>
    <col min="5" max="5" width="21.5703125" customWidth="1"/>
    <col min="6" max="6" width="8.85546875" customWidth="1"/>
    <col min="11" max="11" width="9.5703125" style="1" customWidth="1"/>
  </cols>
  <sheetData>
    <row r="1" spans="1:13" ht="26.25" x14ac:dyDescent="0.4">
      <c r="A1" s="3" t="s">
        <v>10</v>
      </c>
      <c r="B1" s="3"/>
    </row>
    <row r="2" spans="1:13" x14ac:dyDescent="0.25">
      <c r="A2" t="s">
        <v>1</v>
      </c>
      <c r="B2" s="4" t="s">
        <v>19</v>
      </c>
      <c r="C2" t="s">
        <v>20</v>
      </c>
      <c r="D2" s="5" t="s">
        <v>24</v>
      </c>
      <c r="E2" s="5" t="s">
        <v>205</v>
      </c>
      <c r="F2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8</v>
      </c>
      <c r="B3" s="7" t="s">
        <v>101</v>
      </c>
      <c r="C3" s="7" t="s">
        <v>102</v>
      </c>
      <c r="D3" s="7" t="s">
        <v>176</v>
      </c>
      <c r="E3" s="7" t="s">
        <v>272</v>
      </c>
      <c r="F3" s="7">
        <v>1947</v>
      </c>
      <c r="H3" s="5"/>
      <c r="I3" s="5"/>
      <c r="J3" s="5"/>
      <c r="K3"/>
      <c r="L3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  <c r="M3" s="4"/>
    </row>
    <row r="4" spans="1:13" x14ac:dyDescent="0.25">
      <c r="A4" s="8">
        <v>13</v>
      </c>
      <c r="B4" s="7" t="s">
        <v>64</v>
      </c>
      <c r="C4" s="7" t="s">
        <v>65</v>
      </c>
      <c r="D4" s="7" t="s">
        <v>82</v>
      </c>
      <c r="E4" s="7" t="s">
        <v>216</v>
      </c>
      <c r="F4" s="7">
        <v>1947</v>
      </c>
      <c r="L4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5" spans="1:13" x14ac:dyDescent="0.25">
      <c r="A5" s="8">
        <v>14</v>
      </c>
      <c r="B5" s="7" t="s">
        <v>64</v>
      </c>
      <c r="C5" s="7" t="s">
        <v>92</v>
      </c>
      <c r="D5" s="7" t="s">
        <v>177</v>
      </c>
      <c r="E5" s="7" t="s">
        <v>290</v>
      </c>
      <c r="F5" s="7">
        <v>1950</v>
      </c>
      <c r="L5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6" spans="1:13" x14ac:dyDescent="0.25">
      <c r="A6" s="8">
        <v>17</v>
      </c>
      <c r="B6" s="7" t="s">
        <v>64</v>
      </c>
      <c r="C6" s="7" t="s">
        <v>96</v>
      </c>
      <c r="D6" s="7" t="s">
        <v>173</v>
      </c>
      <c r="E6" s="7" t="s">
        <v>208</v>
      </c>
      <c r="F6" s="7">
        <v>1940</v>
      </c>
      <c r="L6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7" spans="1:13" x14ac:dyDescent="0.25">
      <c r="A7" s="8">
        <v>21</v>
      </c>
      <c r="B7" s="7" t="s">
        <v>66</v>
      </c>
      <c r="C7" s="7" t="s">
        <v>67</v>
      </c>
      <c r="D7" s="7" t="s">
        <v>178</v>
      </c>
      <c r="E7" s="7" t="s">
        <v>256</v>
      </c>
      <c r="F7" s="7">
        <v>1942</v>
      </c>
      <c r="L7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8" spans="1:13" x14ac:dyDescent="0.25">
      <c r="A8" s="8">
        <v>30</v>
      </c>
      <c r="B8" s="7" t="s">
        <v>101</v>
      </c>
      <c r="C8" s="7" t="s">
        <v>105</v>
      </c>
      <c r="D8" s="7" t="s">
        <v>179</v>
      </c>
      <c r="E8" s="7" t="s">
        <v>291</v>
      </c>
      <c r="F8" s="7">
        <v>1950</v>
      </c>
      <c r="L8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9" spans="1:13" x14ac:dyDescent="0.25">
      <c r="A9" s="8">
        <v>31</v>
      </c>
      <c r="B9" s="7" t="s">
        <v>97</v>
      </c>
      <c r="C9" s="7" t="s">
        <v>98</v>
      </c>
      <c r="D9" s="7" t="s">
        <v>174</v>
      </c>
      <c r="E9" s="7" t="s">
        <v>292</v>
      </c>
      <c r="F9" s="7">
        <v>1950</v>
      </c>
      <c r="L9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10" spans="1:13" x14ac:dyDescent="0.25">
      <c r="A10" s="8">
        <v>32</v>
      </c>
      <c r="B10" s="7" t="s">
        <v>62</v>
      </c>
      <c r="C10" s="7" t="s">
        <v>63</v>
      </c>
      <c r="D10" s="7" t="s">
        <v>89</v>
      </c>
      <c r="E10" s="7" t="s">
        <v>245</v>
      </c>
      <c r="F10" s="7">
        <v>1949</v>
      </c>
      <c r="L10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11" spans="1:13" x14ac:dyDescent="0.25">
      <c r="A11" s="8">
        <v>32</v>
      </c>
      <c r="B11" s="7" t="s">
        <v>62</v>
      </c>
      <c r="C11" s="7" t="s">
        <v>63</v>
      </c>
      <c r="D11" s="7" t="s">
        <v>175</v>
      </c>
      <c r="E11" s="7" t="s">
        <v>215</v>
      </c>
      <c r="F11" s="7">
        <v>1949</v>
      </c>
      <c r="L11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12" spans="1:13" x14ac:dyDescent="0.25">
      <c r="A12" s="8">
        <v>35</v>
      </c>
      <c r="B12" s="7" t="s">
        <v>35</v>
      </c>
      <c r="C12" s="7" t="s">
        <v>74</v>
      </c>
      <c r="D12" s="7" t="s">
        <v>176</v>
      </c>
      <c r="E12" s="7" t="s">
        <v>272</v>
      </c>
      <c r="F12" s="7">
        <v>1947</v>
      </c>
      <c r="L12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  <row r="13" spans="1:13" x14ac:dyDescent="0.25">
      <c r="A13" s="8">
        <v>35</v>
      </c>
      <c r="B13" s="7" t="s">
        <v>35</v>
      </c>
      <c r="C13" s="7" t="s">
        <v>74</v>
      </c>
      <c r="D13" s="7" t="s">
        <v>180</v>
      </c>
      <c r="E13" s="7" t="s">
        <v>293</v>
      </c>
      <c r="F13" s="7">
        <v>1949</v>
      </c>
      <c r="L13" s="2">
        <f>IF(ISERR(LARGE(Tabulka3[[#This Row],[1.start]:[4.start]],1)),0,LARGE(Tabulka3[[#This Row],[1.start]:[4.start]],1))+IF(ISERR(LARGE(Tabulka3[[#This Row],[1.start]:[4.start]],2)),0,LARGE(Tabulka3[[#This Row],[1.start]:[4.start]],2))+IF(ISERR(LARGE(Tabulka3[[#This Row],[1.start]:[4.start]],3)),0,LARGE(Tabulka3[[#This Row],[1.start]:[4.start]],3))+Tabulka3[[#This Row],[fly off]]</f>
        <v>0</v>
      </c>
    </row>
  </sheetData>
  <conditionalFormatting sqref="G3:J13">
    <cfRule type="cellIs" dxfId="320" priority="3" operator="equal">
      <formula>480</formula>
    </cfRule>
  </conditionalFormatting>
  <conditionalFormatting sqref="G3:J13">
    <cfRule type="cellIs" dxfId="319" priority="1" operator="greaterThan">
      <formula>480</formula>
    </cfRule>
    <cfRule type="cellIs" dxfId="318" priority="2" operator="equal">
      <formula>480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horizontalDpi="4294967293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M11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style="5" customWidth="1"/>
    <col min="2" max="2" width="18.5703125" style="5" customWidth="1"/>
    <col min="3" max="4" width="24.140625" style="5" customWidth="1"/>
    <col min="5" max="5" width="21.7109375" style="5" customWidth="1"/>
    <col min="6" max="6" width="25.7109375" style="5" customWidth="1"/>
    <col min="7" max="10" width="9.140625" style="5"/>
    <col min="11" max="11" width="9.5703125" style="1" customWidth="1"/>
    <col min="12" max="16384" width="9.140625" style="5"/>
  </cols>
  <sheetData>
    <row r="1" spans="1:13" ht="26.25" x14ac:dyDescent="0.4">
      <c r="A1" s="3" t="s">
        <v>23</v>
      </c>
      <c r="B1" s="3"/>
    </row>
    <row r="2" spans="1:13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8</v>
      </c>
      <c r="L2" s="1" t="s">
        <v>9</v>
      </c>
      <c r="M2" s="5" t="s">
        <v>18</v>
      </c>
    </row>
    <row r="3" spans="1:13" x14ac:dyDescent="0.25">
      <c r="A3" s="8">
        <v>2</v>
      </c>
      <c r="B3" s="7" t="s">
        <v>33</v>
      </c>
      <c r="C3" s="7" t="s">
        <v>34</v>
      </c>
      <c r="D3" s="7" t="s">
        <v>106</v>
      </c>
      <c r="E3" s="7" t="s">
        <v>259</v>
      </c>
      <c r="F3" s="7">
        <v>1953</v>
      </c>
      <c r="K3" s="5"/>
      <c r="L3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4" spans="1:13" x14ac:dyDescent="0.25">
      <c r="A4" s="8">
        <v>14</v>
      </c>
      <c r="B4" s="7" t="s">
        <v>64</v>
      </c>
      <c r="C4" s="7" t="s">
        <v>92</v>
      </c>
      <c r="D4" s="7" t="s">
        <v>122</v>
      </c>
      <c r="E4" s="7" t="s">
        <v>257</v>
      </c>
      <c r="F4" s="7">
        <v>1953</v>
      </c>
      <c r="L4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5" spans="1:13" x14ac:dyDescent="0.25">
      <c r="A5" s="8">
        <v>24</v>
      </c>
      <c r="B5" s="7" t="s">
        <v>41</v>
      </c>
      <c r="C5" s="7" t="s">
        <v>42</v>
      </c>
      <c r="D5" s="7" t="s">
        <v>115</v>
      </c>
      <c r="E5" s="7" t="s">
        <v>255</v>
      </c>
      <c r="F5" s="7">
        <v>1952</v>
      </c>
      <c r="L5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6" spans="1:13" x14ac:dyDescent="0.25">
      <c r="A6" s="8">
        <v>29</v>
      </c>
      <c r="B6" s="7" t="s">
        <v>64</v>
      </c>
      <c r="C6" s="7" t="s">
        <v>104</v>
      </c>
      <c r="D6" s="7" t="s">
        <v>116</v>
      </c>
      <c r="E6" s="7" t="s">
        <v>255</v>
      </c>
      <c r="F6" s="7">
        <v>1954</v>
      </c>
      <c r="L6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7" spans="1:13" x14ac:dyDescent="0.25">
      <c r="A7" s="8">
        <v>29</v>
      </c>
      <c r="B7" s="7" t="s">
        <v>64</v>
      </c>
      <c r="C7" s="7" t="s">
        <v>104</v>
      </c>
      <c r="D7" s="7" t="s">
        <v>123</v>
      </c>
      <c r="E7" s="7" t="s">
        <v>258</v>
      </c>
      <c r="F7" s="7">
        <v>1950</v>
      </c>
      <c r="L7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8" spans="1:13" x14ac:dyDescent="0.25">
      <c r="A8" s="8">
        <v>31</v>
      </c>
      <c r="B8" s="7" t="s">
        <v>97</v>
      </c>
      <c r="C8" s="7" t="s">
        <v>98</v>
      </c>
      <c r="D8" s="7" t="s">
        <v>119</v>
      </c>
      <c r="E8" s="7" t="s">
        <v>259</v>
      </c>
      <c r="F8" s="7">
        <v>1956</v>
      </c>
      <c r="L8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9" spans="1:13" x14ac:dyDescent="0.25">
      <c r="A9" s="8">
        <v>32</v>
      </c>
      <c r="B9" s="7" t="s">
        <v>62</v>
      </c>
      <c r="C9" s="7" t="s">
        <v>63</v>
      </c>
      <c r="D9" s="7" t="s">
        <v>120</v>
      </c>
      <c r="E9" s="7" t="s">
        <v>206</v>
      </c>
      <c r="F9" s="7">
        <v>1953</v>
      </c>
      <c r="L9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10" spans="1:13" x14ac:dyDescent="0.25">
      <c r="A10" s="8">
        <v>33</v>
      </c>
      <c r="B10" s="7" t="s">
        <v>99</v>
      </c>
      <c r="C10" s="7" t="s">
        <v>100</v>
      </c>
      <c r="D10" s="7" t="s">
        <v>121</v>
      </c>
      <c r="E10" s="7" t="s">
        <v>230</v>
      </c>
      <c r="F10" s="7">
        <v>1955</v>
      </c>
      <c r="L10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  <row r="11" spans="1:13" x14ac:dyDescent="0.25">
      <c r="A11" s="8">
        <v>35</v>
      </c>
      <c r="B11" s="7" t="s">
        <v>35</v>
      </c>
      <c r="C11" s="7" t="s">
        <v>74</v>
      </c>
      <c r="D11" s="7" t="s">
        <v>124</v>
      </c>
      <c r="E11" s="7" t="s">
        <v>260</v>
      </c>
      <c r="F11" s="7">
        <v>1951</v>
      </c>
      <c r="L11" s="2">
        <f>IF(ISERR(LARGE(Tabulka816[[#This Row],[1.start]:[4.start]],1)),0,LARGE(Tabulka816[[#This Row],[1.start]:[4.start]],1))+IF(ISERR(LARGE(Tabulka816[[#This Row],[1.start]:[4.start]],2)),0,LARGE(Tabulka816[[#This Row],[1.start]:[4.start]],2))+IF(ISERR(LARGE(Tabulka816[[#This Row],[1.start]:[4.start]],3)),0,LARGE(Tabulka816[[#This Row],[1.start]:[4.start]],3))+Tabulka816[[#This Row],[fly off]]</f>
        <v>0</v>
      </c>
    </row>
  </sheetData>
  <conditionalFormatting sqref="G3:J11">
    <cfRule type="cellIs" dxfId="340" priority="3" operator="equal">
      <formula>6*60</formula>
    </cfRule>
  </conditionalFormatting>
  <conditionalFormatting sqref="G3:J11">
    <cfRule type="cellIs" dxfId="339" priority="1" operator="greaterThan">
      <formula>360</formula>
    </cfRule>
    <cfRule type="cellIs" dxfId="338" priority="2" operator="equal">
      <formula>360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landscape" horizontalDpi="4294967293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M20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ColWidth="9.140625" defaultRowHeight="15" x14ac:dyDescent="0.25"/>
  <cols>
    <col min="1" max="1" width="9.85546875" style="8" customWidth="1"/>
    <col min="2" max="2" width="17.42578125" style="4" customWidth="1"/>
    <col min="3" max="3" width="20.28515625" style="4" bestFit="1" customWidth="1"/>
    <col min="4" max="4" width="20" style="4" customWidth="1"/>
    <col min="5" max="5" width="30.5703125" style="5" customWidth="1"/>
    <col min="6" max="6" width="8.42578125" style="4" customWidth="1"/>
    <col min="7" max="10" width="9.140625" style="4"/>
    <col min="11" max="11" width="9.5703125" style="1" customWidth="1"/>
    <col min="12" max="16384" width="9.140625" style="4"/>
  </cols>
  <sheetData>
    <row r="1" spans="1:13" ht="26.25" x14ac:dyDescent="0.4">
      <c r="A1" s="9" t="s">
        <v>21</v>
      </c>
      <c r="B1" s="3"/>
    </row>
    <row r="2" spans="1:13" x14ac:dyDescent="0.25">
      <c r="A2" s="10" t="s">
        <v>12</v>
      </c>
      <c r="B2" s="4" t="s">
        <v>19</v>
      </c>
      <c r="C2" s="4" t="s">
        <v>20</v>
      </c>
      <c r="D2" s="5" t="s">
        <v>24</v>
      </c>
      <c r="E2" s="5" t="s">
        <v>205</v>
      </c>
      <c r="F2" s="4" t="s">
        <v>204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8</v>
      </c>
      <c r="L2" s="1" t="s">
        <v>9</v>
      </c>
      <c r="M2" s="4" t="s">
        <v>18</v>
      </c>
    </row>
    <row r="3" spans="1:13" x14ac:dyDescent="0.25">
      <c r="A3" s="8">
        <v>1</v>
      </c>
      <c r="B3" s="7" t="s">
        <v>43</v>
      </c>
      <c r="C3" s="7" t="s">
        <v>44</v>
      </c>
      <c r="D3" s="7" t="s">
        <v>56</v>
      </c>
      <c r="E3" s="7" t="s">
        <v>206</v>
      </c>
      <c r="F3" s="7">
        <v>1949</v>
      </c>
      <c r="H3" s="5"/>
      <c r="I3" s="5"/>
      <c r="J3" s="5"/>
      <c r="L3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  <c r="M3" s="5"/>
    </row>
    <row r="4" spans="1:13" x14ac:dyDescent="0.25">
      <c r="A4" s="8">
        <v>2</v>
      </c>
      <c r="B4" s="7" t="s">
        <v>33</v>
      </c>
      <c r="C4" s="7" t="s">
        <v>34</v>
      </c>
      <c r="D4" s="7" t="s">
        <v>55</v>
      </c>
      <c r="E4" s="7" t="s">
        <v>206</v>
      </c>
      <c r="F4" s="7">
        <v>1949</v>
      </c>
      <c r="L4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5" spans="1:13" x14ac:dyDescent="0.25">
      <c r="A5" s="8">
        <v>3</v>
      </c>
      <c r="B5" s="7" t="s">
        <v>35</v>
      </c>
      <c r="C5" s="7" t="s">
        <v>36</v>
      </c>
      <c r="D5" s="7" t="s">
        <v>90</v>
      </c>
      <c r="E5" s="7" t="s">
        <v>217</v>
      </c>
      <c r="F5" s="7">
        <v>1949</v>
      </c>
      <c r="L5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6" spans="1:13" x14ac:dyDescent="0.25">
      <c r="A6" s="8">
        <v>6</v>
      </c>
      <c r="B6" s="7" t="s">
        <v>233</v>
      </c>
      <c r="C6" s="7" t="s">
        <v>234</v>
      </c>
      <c r="D6" s="7" t="s">
        <v>235</v>
      </c>
      <c r="E6" s="7" t="s">
        <v>236</v>
      </c>
      <c r="F6" s="7">
        <v>1949</v>
      </c>
      <c r="L6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7" spans="1:13" ht="15" customHeight="1" x14ac:dyDescent="0.25">
      <c r="A7" s="8">
        <v>7</v>
      </c>
      <c r="B7" s="7" t="s">
        <v>237</v>
      </c>
      <c r="C7" s="7" t="s">
        <v>234</v>
      </c>
      <c r="D7" s="7" t="s">
        <v>238</v>
      </c>
      <c r="E7" s="7" t="s">
        <v>239</v>
      </c>
      <c r="F7" s="7">
        <v>1942</v>
      </c>
      <c r="L7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8" spans="1:13" x14ac:dyDescent="0.25">
      <c r="A8" s="8">
        <v>9</v>
      </c>
      <c r="B8" s="7" t="s">
        <v>45</v>
      </c>
      <c r="C8" s="7" t="s">
        <v>46</v>
      </c>
      <c r="D8" s="7" t="s">
        <v>57</v>
      </c>
      <c r="E8" s="7" t="s">
        <v>207</v>
      </c>
      <c r="F8" s="7">
        <v>1941</v>
      </c>
      <c r="L8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9" spans="1:13" x14ac:dyDescent="0.25">
      <c r="A9" s="8">
        <v>9</v>
      </c>
      <c r="B9" s="7" t="s">
        <v>45</v>
      </c>
      <c r="C9" s="7" t="s">
        <v>46</v>
      </c>
      <c r="D9" s="7" t="s">
        <v>58</v>
      </c>
      <c r="E9" s="7" t="s">
        <v>208</v>
      </c>
      <c r="F9" s="7">
        <v>1940</v>
      </c>
      <c r="L9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0" spans="1:13" x14ac:dyDescent="0.25">
      <c r="A10" s="8">
        <v>10</v>
      </c>
      <c r="B10" s="7" t="s">
        <v>31</v>
      </c>
      <c r="C10" s="7" t="s">
        <v>32</v>
      </c>
      <c r="D10" s="7" t="s">
        <v>53</v>
      </c>
      <c r="E10" s="7" t="s">
        <v>209</v>
      </c>
      <c r="F10" s="7">
        <v>1940</v>
      </c>
      <c r="L10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1" spans="1:13" x14ac:dyDescent="0.25">
      <c r="A11" s="8">
        <v>10</v>
      </c>
      <c r="B11" s="7" t="s">
        <v>31</v>
      </c>
      <c r="C11" s="7" t="s">
        <v>32</v>
      </c>
      <c r="D11" s="7" t="s">
        <v>54</v>
      </c>
      <c r="E11" s="7" t="s">
        <v>210</v>
      </c>
      <c r="F11" s="7">
        <v>1947</v>
      </c>
      <c r="L11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2" spans="1:13" x14ac:dyDescent="0.25">
      <c r="A12" s="8">
        <v>15</v>
      </c>
      <c r="B12" s="7" t="s">
        <v>51</v>
      </c>
      <c r="C12" s="7" t="s">
        <v>52</v>
      </c>
      <c r="D12" s="7" t="s">
        <v>56</v>
      </c>
      <c r="E12" s="7" t="s">
        <v>206</v>
      </c>
      <c r="F12" s="7">
        <v>1949</v>
      </c>
      <c r="L12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3" spans="1:13" x14ac:dyDescent="0.25">
      <c r="A13" s="8">
        <v>16</v>
      </c>
      <c r="B13" s="7" t="s">
        <v>72</v>
      </c>
      <c r="C13" s="7" t="s">
        <v>240</v>
      </c>
      <c r="D13" s="7" t="s">
        <v>241</v>
      </c>
      <c r="E13" s="7" t="s">
        <v>206</v>
      </c>
      <c r="F13" s="7">
        <v>1950</v>
      </c>
      <c r="L13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4" spans="1:13" x14ac:dyDescent="0.25">
      <c r="A14" s="8">
        <v>16</v>
      </c>
      <c r="B14" s="7" t="s">
        <v>72</v>
      </c>
      <c r="C14" s="7" t="s">
        <v>240</v>
      </c>
      <c r="D14" s="7" t="s">
        <v>90</v>
      </c>
      <c r="E14" s="7" t="s">
        <v>217</v>
      </c>
      <c r="F14" s="7">
        <v>1949</v>
      </c>
      <c r="L14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5" spans="1:13" x14ac:dyDescent="0.25">
      <c r="A15" s="8">
        <v>24</v>
      </c>
      <c r="B15" s="7" t="s">
        <v>41</v>
      </c>
      <c r="C15" s="7" t="s">
        <v>42</v>
      </c>
      <c r="D15" s="7" t="s">
        <v>56</v>
      </c>
      <c r="E15" s="7" t="s">
        <v>206</v>
      </c>
      <c r="F15" s="7">
        <v>1949</v>
      </c>
      <c r="L15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6" spans="1:13" x14ac:dyDescent="0.25">
      <c r="A16" s="8">
        <v>25</v>
      </c>
      <c r="B16" s="7" t="s">
        <v>47</v>
      </c>
      <c r="C16" s="7" t="s">
        <v>48</v>
      </c>
      <c r="D16" s="7" t="s">
        <v>59</v>
      </c>
      <c r="E16" s="7" t="s">
        <v>212</v>
      </c>
      <c r="F16" s="7">
        <v>1950</v>
      </c>
      <c r="L16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7" spans="1:12" x14ac:dyDescent="0.25">
      <c r="A17" s="8">
        <v>25</v>
      </c>
      <c r="B17" s="7" t="s">
        <v>47</v>
      </c>
      <c r="C17" s="7" t="s">
        <v>48</v>
      </c>
      <c r="D17" s="7" t="s">
        <v>60</v>
      </c>
      <c r="E17" s="7" t="s">
        <v>211</v>
      </c>
      <c r="F17" s="7">
        <v>1950</v>
      </c>
      <c r="L17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8" spans="1:12" x14ac:dyDescent="0.25">
      <c r="A18" s="8">
        <v>28</v>
      </c>
      <c r="B18" s="7" t="s">
        <v>49</v>
      </c>
      <c r="C18" s="7" t="s">
        <v>50</v>
      </c>
      <c r="D18" s="7" t="s">
        <v>56</v>
      </c>
      <c r="E18" s="7" t="s">
        <v>206</v>
      </c>
      <c r="F18" s="7">
        <v>1949</v>
      </c>
      <c r="L18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19" spans="1:12" x14ac:dyDescent="0.25">
      <c r="A19" s="8">
        <v>34</v>
      </c>
      <c r="B19" s="7" t="s">
        <v>37</v>
      </c>
      <c r="C19" s="7" t="s">
        <v>38</v>
      </c>
      <c r="D19" s="7" t="s">
        <v>54</v>
      </c>
      <c r="E19" s="7" t="s">
        <v>210</v>
      </c>
      <c r="F19" s="7">
        <v>1947</v>
      </c>
      <c r="L19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  <row r="20" spans="1:12" x14ac:dyDescent="0.25">
      <c r="A20" s="8">
        <v>37</v>
      </c>
      <c r="B20" s="7" t="s">
        <v>39</v>
      </c>
      <c r="C20" s="7" t="s">
        <v>40</v>
      </c>
      <c r="D20" s="7" t="s">
        <v>55</v>
      </c>
      <c r="E20" s="7" t="s">
        <v>206</v>
      </c>
      <c r="F20" s="7">
        <v>1949</v>
      </c>
      <c r="L20" s="2">
        <f>IF(ISERR(LARGE(Tabulka102[[#This Row],[1.start]:[4.start]],1)),0,LARGE(Tabulka102[[#This Row],[1.start]:[4.start]],1))+IF(ISERR(LARGE(Tabulka102[[#This Row],[1.start]:[4.start]],2)),0,LARGE(Tabulka102[[#This Row],[1.start]:[4.start]],2))+IF(ISERR(LARGE(Tabulka102[[#This Row],[1.start]:[4.start]],3)),0,LARGE(Tabulka102[[#This Row],[1.start]:[4.start]],3))+Tabulka102[[#This Row],[fly off]]</f>
        <v>0</v>
      </c>
    </row>
  </sheetData>
  <conditionalFormatting sqref="G3:K20">
    <cfRule type="cellIs" dxfId="359" priority="1" operator="greaterThan">
      <formula>600</formula>
    </cfRule>
    <cfRule type="cellIs" dxfId="358" priority="2" operator="greaterThan">
      <formula>600</formula>
    </cfRule>
    <cfRule type="cellIs" dxfId="357" priority="5" operator="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horizontalDpi="4294967293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O22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10.5703125" customWidth="1"/>
    <col min="2" max="2" width="14.28515625" style="4" customWidth="1"/>
    <col min="3" max="3" width="20.28515625" bestFit="1" customWidth="1"/>
    <col min="4" max="4" width="20.28515625" style="5" customWidth="1"/>
    <col min="5" max="5" width="21" customWidth="1"/>
    <col min="6" max="6" width="9.85546875" customWidth="1"/>
    <col min="13" max="13" width="9.5703125" style="1" customWidth="1"/>
    <col min="15" max="15" width="10.85546875" bestFit="1" customWidth="1"/>
  </cols>
  <sheetData>
    <row r="1" spans="1:15" ht="26.25" x14ac:dyDescent="0.4">
      <c r="A1" s="3" t="s">
        <v>0</v>
      </c>
      <c r="B1" s="3"/>
    </row>
    <row r="2" spans="1:15" x14ac:dyDescent="0.25">
      <c r="A2" t="s">
        <v>1</v>
      </c>
      <c r="B2" s="4" t="s">
        <v>19</v>
      </c>
      <c r="C2" t="s">
        <v>20</v>
      </c>
      <c r="D2" s="5" t="s">
        <v>24</v>
      </c>
      <c r="E2" s="5" t="s">
        <v>205</v>
      </c>
      <c r="F2" t="s">
        <v>204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s="1" t="s">
        <v>9</v>
      </c>
      <c r="O2" t="s">
        <v>18</v>
      </c>
    </row>
    <row r="3" spans="1:15" x14ac:dyDescent="0.25">
      <c r="A3" s="8">
        <v>1</v>
      </c>
      <c r="B3" s="7" t="s">
        <v>43</v>
      </c>
      <c r="C3" s="7" t="s">
        <v>44</v>
      </c>
      <c r="D3" s="7" t="s">
        <v>154</v>
      </c>
      <c r="E3" s="7" t="s">
        <v>274</v>
      </c>
      <c r="F3" s="7">
        <v>1950</v>
      </c>
      <c r="H3" s="5"/>
      <c r="I3" s="5"/>
      <c r="J3" s="5"/>
      <c r="K3" s="5"/>
      <c r="L3" s="5"/>
      <c r="M3"/>
      <c r="N3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  <c r="O3" s="4"/>
    </row>
    <row r="4" spans="1:15" x14ac:dyDescent="0.25">
      <c r="A4" s="8">
        <v>4</v>
      </c>
      <c r="B4" s="7" t="s">
        <v>75</v>
      </c>
      <c r="C4" s="7" t="s">
        <v>76</v>
      </c>
      <c r="D4" s="7" t="s">
        <v>159</v>
      </c>
      <c r="E4" s="7" t="s">
        <v>275</v>
      </c>
      <c r="F4" s="7">
        <v>1943</v>
      </c>
      <c r="N4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5" spans="1:15" x14ac:dyDescent="0.25">
      <c r="A5" s="8">
        <v>5</v>
      </c>
      <c r="B5" s="7" t="s">
        <v>70</v>
      </c>
      <c r="C5" s="7" t="s">
        <v>71</v>
      </c>
      <c r="D5" s="7" t="s">
        <v>152</v>
      </c>
      <c r="E5" s="7" t="s">
        <v>276</v>
      </c>
      <c r="F5" s="7">
        <v>1950</v>
      </c>
      <c r="N5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6" spans="1:15" x14ac:dyDescent="0.25">
      <c r="A6" s="8">
        <v>10</v>
      </c>
      <c r="B6" s="7" t="s">
        <v>31</v>
      </c>
      <c r="C6" s="7" t="s">
        <v>32</v>
      </c>
      <c r="D6" s="7" t="s">
        <v>144</v>
      </c>
      <c r="E6" s="7" t="s">
        <v>254</v>
      </c>
      <c r="F6" s="7">
        <v>1950</v>
      </c>
      <c r="N6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7" spans="1:15" x14ac:dyDescent="0.25">
      <c r="A7" s="8">
        <v>10</v>
      </c>
      <c r="B7" s="7" t="s">
        <v>31</v>
      </c>
      <c r="C7" s="7" t="s">
        <v>32</v>
      </c>
      <c r="D7" s="7" t="s">
        <v>145</v>
      </c>
      <c r="E7" s="7" t="s">
        <v>210</v>
      </c>
      <c r="F7" s="7">
        <v>1946</v>
      </c>
      <c r="N7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8" spans="1:15" x14ac:dyDescent="0.25">
      <c r="A8" s="8">
        <v>14</v>
      </c>
      <c r="B8" s="7" t="s">
        <v>64</v>
      </c>
      <c r="C8" s="7" t="s">
        <v>92</v>
      </c>
      <c r="D8" s="7" t="s">
        <v>150</v>
      </c>
      <c r="E8" s="7" t="s">
        <v>277</v>
      </c>
      <c r="F8" s="7">
        <v>1941</v>
      </c>
      <c r="N8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9" spans="1:15" x14ac:dyDescent="0.25">
      <c r="A9" s="8">
        <v>14</v>
      </c>
      <c r="B9" s="7" t="s">
        <v>64</v>
      </c>
      <c r="C9" s="7" t="s">
        <v>92</v>
      </c>
      <c r="D9" s="7" t="s">
        <v>147</v>
      </c>
      <c r="E9" s="7" t="s">
        <v>254</v>
      </c>
      <c r="F9" s="7">
        <v>1949</v>
      </c>
      <c r="N9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0" spans="1:15" x14ac:dyDescent="0.25">
      <c r="A10" s="8">
        <v>15</v>
      </c>
      <c r="B10" s="7" t="s">
        <v>51</v>
      </c>
      <c r="C10" s="7" t="s">
        <v>52</v>
      </c>
      <c r="D10" s="7" t="s">
        <v>149</v>
      </c>
      <c r="E10" s="7" t="s">
        <v>254</v>
      </c>
      <c r="F10" s="7">
        <v>1949</v>
      </c>
      <c r="N10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1" spans="1:15" x14ac:dyDescent="0.25">
      <c r="A11" s="8">
        <v>16</v>
      </c>
      <c r="B11" s="7" t="s">
        <v>72</v>
      </c>
      <c r="C11" s="7" t="s">
        <v>240</v>
      </c>
      <c r="D11" s="7" t="s">
        <v>278</v>
      </c>
      <c r="E11" s="7" t="s">
        <v>206</v>
      </c>
      <c r="F11" s="7">
        <v>1950</v>
      </c>
      <c r="N11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2" spans="1:15" x14ac:dyDescent="0.25">
      <c r="A12" s="8">
        <v>18</v>
      </c>
      <c r="B12" s="7" t="s">
        <v>37</v>
      </c>
      <c r="C12" s="7" t="s">
        <v>61</v>
      </c>
      <c r="D12" s="7" t="s">
        <v>146</v>
      </c>
      <c r="E12" s="7" t="s">
        <v>254</v>
      </c>
      <c r="F12" s="7">
        <v>1949</v>
      </c>
      <c r="N12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3" spans="1:15" x14ac:dyDescent="0.25">
      <c r="A13" s="8">
        <v>20</v>
      </c>
      <c r="B13" s="7" t="s">
        <v>72</v>
      </c>
      <c r="C13" s="7" t="s">
        <v>73</v>
      </c>
      <c r="D13" s="7" t="s">
        <v>157</v>
      </c>
      <c r="E13" s="7" t="s">
        <v>279</v>
      </c>
      <c r="F13" s="7">
        <v>1948</v>
      </c>
      <c r="N13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4" spans="1:15" x14ac:dyDescent="0.25">
      <c r="A14" s="8">
        <v>21</v>
      </c>
      <c r="B14" s="7" t="s">
        <v>66</v>
      </c>
      <c r="C14" s="7" t="s">
        <v>67</v>
      </c>
      <c r="D14" s="7" t="s">
        <v>151</v>
      </c>
      <c r="E14" s="7" t="s">
        <v>254</v>
      </c>
      <c r="F14" s="7">
        <v>1950</v>
      </c>
      <c r="N14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5" spans="1:15" x14ac:dyDescent="0.25">
      <c r="A15" s="8">
        <v>22</v>
      </c>
      <c r="B15" s="7" t="s">
        <v>43</v>
      </c>
      <c r="C15" s="7" t="s">
        <v>243</v>
      </c>
      <c r="D15" s="7" t="s">
        <v>151</v>
      </c>
      <c r="E15" s="7" t="s">
        <v>254</v>
      </c>
      <c r="F15" s="7">
        <v>1950</v>
      </c>
      <c r="N15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6" spans="1:15" x14ac:dyDescent="0.25">
      <c r="A16" s="8">
        <v>25</v>
      </c>
      <c r="B16" s="7" t="s">
        <v>47</v>
      </c>
      <c r="C16" s="7" t="s">
        <v>48</v>
      </c>
      <c r="D16" s="7" t="s">
        <v>155</v>
      </c>
      <c r="E16" s="7" t="s">
        <v>254</v>
      </c>
      <c r="F16" s="7">
        <v>1952</v>
      </c>
      <c r="N16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7" spans="1:14" x14ac:dyDescent="0.25">
      <c r="A17" s="8">
        <v>25</v>
      </c>
      <c r="B17" s="7" t="s">
        <v>47</v>
      </c>
      <c r="C17" s="7" t="s">
        <v>48</v>
      </c>
      <c r="D17" s="7" t="s">
        <v>156</v>
      </c>
      <c r="E17" s="7" t="s">
        <v>206</v>
      </c>
      <c r="F17" s="7">
        <v>1950</v>
      </c>
      <c r="N17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8" spans="1:14" x14ac:dyDescent="0.25">
      <c r="A18" s="8">
        <v>26</v>
      </c>
      <c r="B18" s="7" t="s">
        <v>35</v>
      </c>
      <c r="C18" s="7" t="s">
        <v>77</v>
      </c>
      <c r="D18" s="7" t="s">
        <v>160</v>
      </c>
      <c r="E18" s="7" t="s">
        <v>280</v>
      </c>
      <c r="F18" s="7">
        <v>1937</v>
      </c>
      <c r="N18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19" spans="1:14" x14ac:dyDescent="0.25">
      <c r="A19" s="8">
        <v>30</v>
      </c>
      <c r="B19" s="7" t="s">
        <v>101</v>
      </c>
      <c r="C19" s="7" t="s">
        <v>105</v>
      </c>
      <c r="D19" s="7" t="s">
        <v>158</v>
      </c>
      <c r="E19" s="7" t="s">
        <v>281</v>
      </c>
      <c r="F19" s="7">
        <v>1950</v>
      </c>
      <c r="N19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20" spans="1:14" x14ac:dyDescent="0.25">
      <c r="A20" s="8">
        <v>36</v>
      </c>
      <c r="B20" s="7" t="s">
        <v>51</v>
      </c>
      <c r="C20" s="7" t="s">
        <v>103</v>
      </c>
      <c r="D20" s="7" t="s">
        <v>153</v>
      </c>
      <c r="E20" s="7" t="s">
        <v>282</v>
      </c>
      <c r="F20" s="7">
        <v>1952</v>
      </c>
      <c r="N20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21" spans="1:14" x14ac:dyDescent="0.25">
      <c r="A21" s="8">
        <v>38</v>
      </c>
      <c r="B21" s="7" t="s">
        <v>31</v>
      </c>
      <c r="C21" s="7" t="s">
        <v>143</v>
      </c>
      <c r="D21" s="7" t="s">
        <v>147</v>
      </c>
      <c r="E21" s="7" t="s">
        <v>254</v>
      </c>
      <c r="F21" s="7">
        <v>1949</v>
      </c>
      <c r="N21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  <row r="22" spans="1:14" x14ac:dyDescent="0.25">
      <c r="A22" s="8">
        <v>38</v>
      </c>
      <c r="B22" s="7" t="s">
        <v>31</v>
      </c>
      <c r="C22" s="7" t="s">
        <v>143</v>
      </c>
      <c r="D22" s="7" t="s">
        <v>148</v>
      </c>
      <c r="E22" s="7" t="s">
        <v>283</v>
      </c>
      <c r="F22" s="7">
        <v>1952</v>
      </c>
      <c r="N22" s="2">
        <f>IF(ISERR(LARGE(Tabulka2[[#This Row],[1.start]:[6.start]],1)),0,LARGE(Tabulka2[[#This Row],[1.start]:[6.start]],1))+IF(ISERR(LARGE(Tabulka2[[#This Row],[1.start]:[6.start]],2)),0,LARGE(Tabulka2[[#This Row],[1.start]:[6.start]],2))+IF(ISERR(LARGE(Tabulka2[[#This Row],[1.start]:[6.start]],3)),0,LARGE(Tabulka2[[#This Row],[1.start]:[6.start]],3))+Tabulka2[[#This Row],[fly off]]</f>
        <v>0</v>
      </c>
    </row>
  </sheetData>
  <conditionalFormatting sqref="G3:L22">
    <cfRule type="cellIs" dxfId="330" priority="4" operator="equal">
      <formula>300</formula>
    </cfRule>
  </conditionalFormatting>
  <conditionalFormatting sqref="G3:L22">
    <cfRule type="cellIs" dxfId="329" priority="1" operator="greaterThan">
      <formula>300</formula>
    </cfRule>
    <cfRule type="cellIs" dxfId="328" priority="2" operator="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77" orientation="landscape" horizontalDpi="4294967293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M15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style="5" customWidth="1"/>
    <col min="2" max="2" width="18.5703125" style="5" customWidth="1"/>
    <col min="3" max="4" width="24.140625" style="5" customWidth="1"/>
    <col min="5" max="5" width="21.7109375" style="5" customWidth="1"/>
    <col min="6" max="6" width="9" style="5" customWidth="1"/>
    <col min="7" max="10" width="9.140625" style="5"/>
    <col min="11" max="11" width="9.5703125" style="1" customWidth="1"/>
    <col min="12" max="16384" width="9.140625" style="5"/>
  </cols>
  <sheetData>
    <row r="1" spans="1:13" ht="26.25" x14ac:dyDescent="0.4">
      <c r="A1" s="3" t="s">
        <v>30</v>
      </c>
      <c r="B1" s="3"/>
    </row>
    <row r="2" spans="1:13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8</v>
      </c>
      <c r="L2" s="1" t="s">
        <v>9</v>
      </c>
      <c r="M2" s="5" t="s">
        <v>18</v>
      </c>
    </row>
    <row r="3" spans="1:13" x14ac:dyDescent="0.25">
      <c r="A3" s="8">
        <v>1</v>
      </c>
      <c r="B3" s="7" t="s">
        <v>43</v>
      </c>
      <c r="C3" s="7" t="s">
        <v>44</v>
      </c>
      <c r="D3" s="7" t="s">
        <v>172</v>
      </c>
      <c r="E3" s="7" t="s">
        <v>284</v>
      </c>
      <c r="F3" s="7">
        <v>1957</v>
      </c>
      <c r="K3" s="5"/>
      <c r="L3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4" spans="1:13" x14ac:dyDescent="0.25">
      <c r="A4" s="8">
        <v>5</v>
      </c>
      <c r="B4" s="7" t="s">
        <v>70</v>
      </c>
      <c r="C4" s="7" t="s">
        <v>71</v>
      </c>
      <c r="D4" s="7" t="s">
        <v>172</v>
      </c>
      <c r="E4" s="7" t="s">
        <v>284</v>
      </c>
      <c r="F4" s="7">
        <v>1957</v>
      </c>
      <c r="L4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5" spans="1:13" x14ac:dyDescent="0.25">
      <c r="A5" s="8">
        <v>10</v>
      </c>
      <c r="B5" s="7" t="s">
        <v>31</v>
      </c>
      <c r="C5" s="7" t="s">
        <v>32</v>
      </c>
      <c r="D5" s="7" t="s">
        <v>167</v>
      </c>
      <c r="E5" s="7" t="s">
        <v>285</v>
      </c>
      <c r="F5" s="7">
        <v>1956</v>
      </c>
      <c r="L5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6" spans="1:13" x14ac:dyDescent="0.25">
      <c r="A6" s="8">
        <v>11</v>
      </c>
      <c r="B6" s="7" t="s">
        <v>51</v>
      </c>
      <c r="C6" s="7" t="s">
        <v>162</v>
      </c>
      <c r="D6" s="7" t="s">
        <v>168</v>
      </c>
      <c r="E6" s="7" t="s">
        <v>254</v>
      </c>
      <c r="F6" s="7">
        <v>1954</v>
      </c>
      <c r="L6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7" spans="1:13" x14ac:dyDescent="0.25">
      <c r="A7" s="8">
        <v>12</v>
      </c>
      <c r="B7" s="7" t="s">
        <v>51</v>
      </c>
      <c r="C7" s="7" t="s">
        <v>163</v>
      </c>
      <c r="D7" s="7" t="s">
        <v>169</v>
      </c>
      <c r="E7" s="7" t="s">
        <v>254</v>
      </c>
      <c r="F7" s="7">
        <v>1954</v>
      </c>
      <c r="L7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8" spans="1:13" x14ac:dyDescent="0.25">
      <c r="A8" s="8">
        <v>12</v>
      </c>
      <c r="B8" s="7" t="s">
        <v>51</v>
      </c>
      <c r="C8" s="7" t="s">
        <v>163</v>
      </c>
      <c r="D8" s="7" t="s">
        <v>168</v>
      </c>
      <c r="E8" s="7" t="s">
        <v>254</v>
      </c>
      <c r="F8" s="7">
        <v>1954</v>
      </c>
      <c r="L8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9" spans="1:13" x14ac:dyDescent="0.25">
      <c r="A9" s="8">
        <v>15</v>
      </c>
      <c r="B9" s="7" t="s">
        <v>51</v>
      </c>
      <c r="C9" s="7" t="s">
        <v>52</v>
      </c>
      <c r="D9" s="7" t="s">
        <v>166</v>
      </c>
      <c r="E9" s="7" t="s">
        <v>286</v>
      </c>
      <c r="F9" s="7">
        <v>1950</v>
      </c>
      <c r="L9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0" spans="1:13" x14ac:dyDescent="0.25">
      <c r="A10" s="8">
        <v>22</v>
      </c>
      <c r="B10" s="7" t="s">
        <v>43</v>
      </c>
      <c r="C10" s="7" t="s">
        <v>243</v>
      </c>
      <c r="D10" s="7" t="s">
        <v>168</v>
      </c>
      <c r="E10" s="7" t="s">
        <v>254</v>
      </c>
      <c r="F10" s="7">
        <v>1954</v>
      </c>
      <c r="L10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1" spans="1:13" x14ac:dyDescent="0.25">
      <c r="A11" s="8">
        <v>22</v>
      </c>
      <c r="B11" s="7" t="s">
        <v>43</v>
      </c>
      <c r="C11" s="7" t="s">
        <v>243</v>
      </c>
      <c r="D11" s="7" t="s">
        <v>287</v>
      </c>
      <c r="E11" s="7" t="s">
        <v>254</v>
      </c>
      <c r="F11" s="7">
        <v>1957</v>
      </c>
      <c r="L11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2" spans="1:13" x14ac:dyDescent="0.25">
      <c r="A12" s="8">
        <v>23</v>
      </c>
      <c r="B12" s="7" t="s">
        <v>31</v>
      </c>
      <c r="C12" s="7" t="s">
        <v>161</v>
      </c>
      <c r="D12" s="7" t="s">
        <v>154</v>
      </c>
      <c r="E12" s="7" t="s">
        <v>274</v>
      </c>
      <c r="F12" s="7">
        <v>1950</v>
      </c>
      <c r="L12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3" spans="1:13" x14ac:dyDescent="0.25">
      <c r="A13" s="8">
        <v>27</v>
      </c>
      <c r="B13" s="7" t="s">
        <v>164</v>
      </c>
      <c r="C13" s="7" t="s">
        <v>165</v>
      </c>
      <c r="D13" s="7" t="s">
        <v>288</v>
      </c>
      <c r="E13" s="7" t="s">
        <v>289</v>
      </c>
      <c r="F13" s="7">
        <v>1956</v>
      </c>
      <c r="L13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4" spans="1:13" x14ac:dyDescent="0.25">
      <c r="A14" s="8">
        <v>27</v>
      </c>
      <c r="B14" s="7" t="s">
        <v>164</v>
      </c>
      <c r="C14" s="7" t="s">
        <v>165</v>
      </c>
      <c r="D14" s="7" t="s">
        <v>170</v>
      </c>
      <c r="E14" s="7" t="s">
        <v>254</v>
      </c>
      <c r="F14" s="7">
        <v>1954</v>
      </c>
      <c r="L14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  <row r="15" spans="1:13" x14ac:dyDescent="0.25">
      <c r="A15" s="8">
        <v>34</v>
      </c>
      <c r="B15" s="7" t="s">
        <v>37</v>
      </c>
      <c r="C15" s="7" t="s">
        <v>38</v>
      </c>
      <c r="D15" s="7" t="s">
        <v>171</v>
      </c>
      <c r="E15" s="7" t="s">
        <v>279</v>
      </c>
      <c r="F15" s="7">
        <v>1954</v>
      </c>
      <c r="L15" s="2">
        <f>IF(ISERR(LARGE(Tabulka81819[[#This Row],[1.start]:[4.start]],1)),0,LARGE(Tabulka81819[[#This Row],[1.start]:[4.start]],1))+IF(ISERR(LARGE(Tabulka81819[[#This Row],[1.start]:[4.start]],2)),0,LARGE(Tabulka81819[[#This Row],[1.start]:[4.start]],2))+IF(ISERR(LARGE(Tabulka81819[[#This Row],[1.start]:[4.start]],3)),0,LARGE(Tabulka81819[[#This Row],[1.start]:[4.start]],3))+Tabulka81819[[#This Row],[fly off]]</f>
        <v>0</v>
      </c>
    </row>
  </sheetData>
  <conditionalFormatting sqref="G3:J15">
    <cfRule type="cellIs" dxfId="327" priority="7" operator="equal">
      <formula>6*60</formula>
    </cfRule>
  </conditionalFormatting>
  <conditionalFormatting sqref="G3:J15">
    <cfRule type="cellIs" dxfId="326" priority="5" operator="greaterThan">
      <formula>360</formula>
    </cfRule>
    <cfRule type="cellIs" dxfId="325" priority="6" operator="equal">
      <formula>360</formula>
    </cfRule>
  </conditionalFormatting>
  <conditionalFormatting sqref="G3:J15">
    <cfRule type="cellIs" dxfId="324" priority="3" operator="greaterThan">
      <formula>300</formula>
    </cfRule>
    <cfRule type="cellIs" dxfId="323" priority="4" operator="equal">
      <formula>300</formula>
    </cfRule>
  </conditionalFormatting>
  <conditionalFormatting sqref="G3:J15">
    <cfRule type="cellIs" dxfId="322" priority="1" operator="greaterThan">
      <formula>240</formula>
    </cfRule>
    <cfRule type="cellIs" dxfId="321" priority="2" operator="equal">
      <formula>240</formula>
    </cfRule>
  </conditionalFormatting>
  <pageMargins left="0.70866141732283472" right="0.70866141732283472" top="0.78740157480314965" bottom="0.78740157480314965" header="0.31496062992125984" footer="0.31496062992125984"/>
  <pageSetup paperSize="9" scale="80" orientation="landscape" horizontalDpi="4294967293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M11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style="5" customWidth="1"/>
    <col min="2" max="2" width="16" style="5" customWidth="1"/>
    <col min="3" max="3" width="19.42578125" style="5" customWidth="1"/>
    <col min="4" max="4" width="24.140625" style="5" customWidth="1"/>
    <col min="5" max="5" width="23" style="5" bestFit="1" customWidth="1"/>
    <col min="6" max="6" width="9.5703125" style="5" customWidth="1"/>
    <col min="7" max="10" width="9.140625" style="5"/>
    <col min="11" max="11" width="9.5703125" style="1" customWidth="1"/>
    <col min="12" max="16384" width="9.140625" style="5"/>
  </cols>
  <sheetData>
    <row r="1" spans="1:13" ht="26.25" x14ac:dyDescent="0.4">
      <c r="A1" s="3" t="s">
        <v>29</v>
      </c>
      <c r="B1" s="3"/>
    </row>
    <row r="2" spans="1:13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8</v>
      </c>
      <c r="L2" s="1" t="s">
        <v>9</v>
      </c>
      <c r="M2" s="5" t="s">
        <v>18</v>
      </c>
    </row>
    <row r="3" spans="1:13" x14ac:dyDescent="0.25">
      <c r="A3" s="5">
        <v>10</v>
      </c>
      <c r="B3" s="7" t="s">
        <v>31</v>
      </c>
      <c r="C3" s="7" t="s">
        <v>32</v>
      </c>
      <c r="D3" s="7" t="s">
        <v>197</v>
      </c>
      <c r="E3" s="7" t="s">
        <v>310</v>
      </c>
      <c r="F3" s="7">
        <v>1979</v>
      </c>
      <c r="K3" s="5"/>
      <c r="L3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4" spans="1:13" x14ac:dyDescent="0.25">
      <c r="A4" s="5">
        <v>14</v>
      </c>
      <c r="B4" s="7" t="s">
        <v>64</v>
      </c>
      <c r="C4" s="7" t="s">
        <v>92</v>
      </c>
      <c r="D4" s="7" t="s">
        <v>200</v>
      </c>
      <c r="E4" s="7" t="s">
        <v>311</v>
      </c>
      <c r="F4" s="7">
        <v>1972</v>
      </c>
      <c r="L4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5" spans="1:13" x14ac:dyDescent="0.25">
      <c r="A5" s="5">
        <v>16</v>
      </c>
      <c r="B5" s="7" t="s">
        <v>72</v>
      </c>
      <c r="C5" s="7" t="s">
        <v>240</v>
      </c>
      <c r="D5" s="7" t="s">
        <v>312</v>
      </c>
      <c r="E5" s="7" t="s">
        <v>223</v>
      </c>
      <c r="F5" s="7">
        <v>1971</v>
      </c>
      <c r="L5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6" spans="1:13" x14ac:dyDescent="0.25">
      <c r="A6" s="5">
        <v>20</v>
      </c>
      <c r="B6" s="7" t="s">
        <v>72</v>
      </c>
      <c r="C6" s="7" t="s">
        <v>73</v>
      </c>
      <c r="D6" s="7" t="s">
        <v>202</v>
      </c>
      <c r="E6" s="7" t="s">
        <v>313</v>
      </c>
      <c r="F6" s="7">
        <v>1975</v>
      </c>
      <c r="L6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7" spans="1:13" x14ac:dyDescent="0.25">
      <c r="A7" s="5">
        <v>21</v>
      </c>
      <c r="B7" s="7" t="s">
        <v>66</v>
      </c>
      <c r="C7" s="7" t="s">
        <v>67</v>
      </c>
      <c r="D7" s="7" t="s">
        <v>201</v>
      </c>
      <c r="E7" s="7" t="s">
        <v>254</v>
      </c>
      <c r="F7" s="7">
        <v>1978</v>
      </c>
      <c r="L7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8" spans="1:13" x14ac:dyDescent="0.25">
      <c r="A8" s="5">
        <v>22</v>
      </c>
      <c r="B8" s="7" t="s">
        <v>43</v>
      </c>
      <c r="C8" s="7" t="s">
        <v>243</v>
      </c>
      <c r="D8" s="7" t="s">
        <v>314</v>
      </c>
      <c r="E8" s="7" t="s">
        <v>315</v>
      </c>
      <c r="F8" s="7">
        <v>1966</v>
      </c>
      <c r="L8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9" spans="1:13" ht="15" customHeight="1" x14ac:dyDescent="0.25">
      <c r="A9" s="5">
        <v>27</v>
      </c>
      <c r="B9" s="7" t="s">
        <v>164</v>
      </c>
      <c r="C9" s="7" t="s">
        <v>165</v>
      </c>
      <c r="D9" s="7" t="s">
        <v>199</v>
      </c>
      <c r="E9" s="7" t="s">
        <v>316</v>
      </c>
      <c r="F9" s="7">
        <v>1980</v>
      </c>
      <c r="L9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10" spans="1:13" x14ac:dyDescent="0.25">
      <c r="A10" s="5">
        <v>30</v>
      </c>
      <c r="B10" s="7" t="s">
        <v>101</v>
      </c>
      <c r="C10" s="7" t="s">
        <v>105</v>
      </c>
      <c r="D10" s="7" t="s">
        <v>203</v>
      </c>
      <c r="E10" s="7" t="s">
        <v>311</v>
      </c>
      <c r="F10" s="7">
        <v>1975</v>
      </c>
      <c r="L10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  <row r="11" spans="1:13" x14ac:dyDescent="0.25">
      <c r="A11" s="5">
        <v>32</v>
      </c>
      <c r="B11" s="7" t="s">
        <v>62</v>
      </c>
      <c r="C11" s="7" t="s">
        <v>63</v>
      </c>
      <c r="D11" s="7" t="s">
        <v>198</v>
      </c>
      <c r="E11" s="7" t="s">
        <v>317</v>
      </c>
      <c r="F11" s="7">
        <v>1979</v>
      </c>
      <c r="L11" s="2">
        <f>IF(ISERR(LARGE(Tabulka818[[#This Row],[1.start]:[4.start]],1)),0,LARGE(Tabulka818[[#This Row],[1.start]:[4.start]],1))+IF(ISERR(LARGE(Tabulka818[[#This Row],[1.start]:[4.start]],2)),0,LARGE(Tabulka818[[#This Row],[1.start]:[4.start]],2))+IF(ISERR(LARGE(Tabulka818[[#This Row],[1.start]:[4.start]],3)),0,LARGE(Tabulka818[[#This Row],[1.start]:[4.start]],3))+Tabulka818[[#This Row],[fly off]]</f>
        <v>0</v>
      </c>
    </row>
  </sheetData>
  <conditionalFormatting sqref="G3:J11">
    <cfRule type="cellIs" dxfId="305" priority="5" operator="equal">
      <formula>6*60</formula>
    </cfRule>
  </conditionalFormatting>
  <conditionalFormatting sqref="G3:J11">
    <cfRule type="cellIs" dxfId="304" priority="3" operator="greaterThan">
      <formula>360</formula>
    </cfRule>
    <cfRule type="cellIs" dxfId="303" priority="4" operator="equal">
      <formula>360</formula>
    </cfRule>
  </conditionalFormatting>
  <conditionalFormatting sqref="G3:J11">
    <cfRule type="cellIs" dxfId="302" priority="1" operator="greaterThan">
      <formula>300</formula>
    </cfRule>
    <cfRule type="cellIs" dxfId="301" priority="2" operator="equal">
      <formula>300</formula>
    </cfRule>
  </conditionalFormatting>
  <pageMargins left="0.70866141732283472" right="0.70866141732283472" top="0.78740157480314965" bottom="0.78740157480314965" header="0.31496062992125984" footer="0.31496062992125984"/>
  <pageSetup paperSize="9" scale="83" orientation="landscape" horizontalDpi="4294967293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L5"/>
  <sheetViews>
    <sheetView zoomScaleNormal="100"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3.7109375" style="4" customWidth="1"/>
    <col min="3" max="3" width="17.28515625" customWidth="1"/>
    <col min="4" max="4" width="22.7109375" style="5" customWidth="1"/>
    <col min="5" max="5" width="21" customWidth="1"/>
    <col min="6" max="6" width="12.140625" customWidth="1"/>
    <col min="10" max="10" width="9.5703125" style="1" customWidth="1"/>
  </cols>
  <sheetData>
    <row r="1" spans="1:12" ht="26.25" x14ac:dyDescent="0.4">
      <c r="A1" s="3" t="s">
        <v>14</v>
      </c>
      <c r="B1" s="3"/>
    </row>
    <row r="2" spans="1:12" x14ac:dyDescent="0.25">
      <c r="A2" t="s">
        <v>12</v>
      </c>
      <c r="B2" s="4" t="s">
        <v>19</v>
      </c>
      <c r="C2" t="s">
        <v>20</v>
      </c>
      <c r="D2" s="5" t="s">
        <v>24</v>
      </c>
      <c r="E2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8</v>
      </c>
      <c r="K2" s="1" t="s">
        <v>9</v>
      </c>
      <c r="L2" t="s">
        <v>18</v>
      </c>
    </row>
    <row r="3" spans="1:12" x14ac:dyDescent="0.25">
      <c r="A3" s="8">
        <v>2</v>
      </c>
      <c r="B3" s="7" t="s">
        <v>33</v>
      </c>
      <c r="C3" s="7" t="s">
        <v>34</v>
      </c>
      <c r="D3" s="7" t="s">
        <v>132</v>
      </c>
      <c r="E3" s="7" t="s">
        <v>267</v>
      </c>
      <c r="F3" s="7">
        <v>1949</v>
      </c>
      <c r="H3" s="5"/>
      <c r="I3" s="5"/>
      <c r="J3" s="5"/>
      <c r="K3" s="2">
        <f>IF(ISERR(LARGE(Tabulka6[[#This Row],[1.start]:[3.start]],1)),0,LARGE(Tabulka6[[#This Row],[1.start]:[3.start]],1))+ IF(ISERR(LARGE(Tabulka6[[#This Row],[1.start]:[3.start]],2)),0,LARGE(Tabulka6[[#This Row],[1.start]:[3.start]],2))+ Tabulka6[[#This Row],[fly off]]</f>
        <v>0</v>
      </c>
      <c r="L3" s="4"/>
    </row>
    <row r="4" spans="1:12" x14ac:dyDescent="0.25">
      <c r="A4" s="8">
        <v>30</v>
      </c>
      <c r="B4" s="7" t="s">
        <v>101</v>
      </c>
      <c r="C4" s="7" t="s">
        <v>105</v>
      </c>
      <c r="D4" s="7" t="s">
        <v>134</v>
      </c>
      <c r="E4" s="7" t="s">
        <v>268</v>
      </c>
      <c r="F4" s="7">
        <v>1937</v>
      </c>
      <c r="K4" s="2">
        <f>IF(ISERR(LARGE(Tabulka6[[#This Row],[1.start]:[3.start]],1)),0,LARGE(Tabulka6[[#This Row],[1.start]:[3.start]],1))+ IF(ISERR(LARGE(Tabulka6[[#This Row],[1.start]:[3.start]],2)),0,LARGE(Tabulka6[[#This Row],[1.start]:[3.start]],2))+ Tabulka6[[#This Row],[fly off]]</f>
        <v>0</v>
      </c>
    </row>
    <row r="5" spans="1:12" x14ac:dyDescent="0.25">
      <c r="A5" s="8">
        <v>31</v>
      </c>
      <c r="B5" s="7" t="s">
        <v>97</v>
      </c>
      <c r="C5" s="7" t="s">
        <v>98</v>
      </c>
      <c r="D5" s="7" t="s">
        <v>133</v>
      </c>
      <c r="E5" s="7" t="s">
        <v>269</v>
      </c>
      <c r="F5" s="7">
        <v>1949</v>
      </c>
      <c r="K5" s="2">
        <f>IF(ISERR(LARGE(Tabulka6[[#This Row],[1.start]:[3.start]],1)),0,LARGE(Tabulka6[[#This Row],[1.start]:[3.start]],1))+ IF(ISERR(LARGE(Tabulka6[[#This Row],[1.start]:[3.start]],2)),0,LARGE(Tabulka6[[#This Row],[1.start]:[3.start]],2))+ Tabulka6[[#This Row],[fly off]]</f>
        <v>0</v>
      </c>
    </row>
  </sheetData>
  <conditionalFormatting sqref="G3:I5">
    <cfRule type="cellIs" dxfId="334" priority="3" operator="equal">
      <formula>1800</formula>
    </cfRule>
  </conditionalFormatting>
  <conditionalFormatting sqref="G3:I5">
    <cfRule type="cellIs" dxfId="333" priority="1" operator="greaterThan">
      <formula>1200</formula>
    </cfRule>
    <cfRule type="cellIs" dxfId="332" priority="2" operator="equal">
      <formula>1200</formula>
    </cfRule>
  </conditionalFormatting>
  <pageMargins left="0.70866141732283472" right="0.70866141732283472" top="0.78740157480314965" bottom="0.78740157480314965" header="0.31496062992125984" footer="0.31496062992125984"/>
  <pageSetup paperSize="9" scale="91" orientation="landscape" horizontalDpi="4294967293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L12"/>
  <sheetViews>
    <sheetView zoomScaleNormal="100"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style="5" customWidth="1"/>
    <col min="2" max="2" width="17.7109375" style="5" customWidth="1"/>
    <col min="3" max="3" width="19.42578125" style="5" customWidth="1"/>
    <col min="4" max="4" width="22.7109375" style="5" customWidth="1"/>
    <col min="5" max="5" width="21" style="5" customWidth="1"/>
    <col min="6" max="6" width="11.42578125" style="5" customWidth="1"/>
    <col min="7" max="9" width="9.140625" style="5"/>
    <col min="10" max="10" width="9.5703125" style="1" customWidth="1"/>
    <col min="11" max="16384" width="9.140625" style="5"/>
  </cols>
  <sheetData>
    <row r="1" spans="1:12" ht="26.25" x14ac:dyDescent="0.4">
      <c r="A1" s="3" t="s">
        <v>25</v>
      </c>
      <c r="B1" s="3"/>
    </row>
    <row r="2" spans="1:12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8</v>
      </c>
      <c r="K2" s="1" t="s">
        <v>9</v>
      </c>
      <c r="L2" s="5" t="s">
        <v>18</v>
      </c>
    </row>
    <row r="3" spans="1:12" x14ac:dyDescent="0.25">
      <c r="A3" s="8">
        <v>1</v>
      </c>
      <c r="B3" s="7" t="s">
        <v>43</v>
      </c>
      <c r="C3" s="7" t="s">
        <v>44</v>
      </c>
      <c r="D3" s="7" t="s">
        <v>141</v>
      </c>
      <c r="E3" s="7" t="s">
        <v>270</v>
      </c>
      <c r="F3" s="7">
        <v>1939</v>
      </c>
      <c r="J3" s="5"/>
      <c r="K3" s="2">
        <f>IF(ISERR(LARGE(Tabulka617[[#This Row],[1.start]:[3.start]],1)),0,LARGE(Tabulka617[[#This Row],[1.start]:[3.start]],1))+ Tabulka617[[#This Row],[fly off]]</f>
        <v>0</v>
      </c>
    </row>
    <row r="4" spans="1:12" x14ac:dyDescent="0.25">
      <c r="A4" s="8">
        <v>14</v>
      </c>
      <c r="B4" s="7" t="s">
        <v>64</v>
      </c>
      <c r="C4" s="7" t="s">
        <v>92</v>
      </c>
      <c r="D4" s="7" t="s">
        <v>138</v>
      </c>
      <c r="E4" s="7" t="s">
        <v>271</v>
      </c>
      <c r="F4" s="7">
        <v>1937</v>
      </c>
      <c r="K4" s="2">
        <f>IF(ISERR(LARGE(Tabulka617[[#This Row],[1.start]:[3.start]],1)),0,LARGE(Tabulka617[[#This Row],[1.start]:[3.start]],1))+ Tabulka617[[#This Row],[fly off]]</f>
        <v>0</v>
      </c>
    </row>
    <row r="5" spans="1:12" x14ac:dyDescent="0.25">
      <c r="A5" s="8">
        <v>17</v>
      </c>
      <c r="B5" s="7" t="s">
        <v>64</v>
      </c>
      <c r="C5" s="7" t="s">
        <v>96</v>
      </c>
      <c r="D5" s="7" t="s">
        <v>135</v>
      </c>
      <c r="E5" s="7" t="s">
        <v>272</v>
      </c>
      <c r="F5" s="7">
        <v>1938</v>
      </c>
      <c r="K5" s="2">
        <f>IF(ISERR(LARGE(Tabulka617[[#This Row],[1.start]:[3.start]],1)),0,LARGE(Tabulka617[[#This Row],[1.start]:[3.start]],1))+ Tabulka617[[#This Row],[fly off]]</f>
        <v>0</v>
      </c>
    </row>
    <row r="6" spans="1:12" x14ac:dyDescent="0.25">
      <c r="A6" s="8">
        <v>21</v>
      </c>
      <c r="B6" s="7" t="s">
        <v>66</v>
      </c>
      <c r="C6" s="7" t="s">
        <v>67</v>
      </c>
      <c r="D6" s="7" t="s">
        <v>139</v>
      </c>
      <c r="E6" s="7" t="s">
        <v>272</v>
      </c>
      <c r="F6" s="7">
        <v>1934</v>
      </c>
      <c r="K6" s="2">
        <f>IF(ISERR(LARGE(Tabulka617[[#This Row],[1.start]:[3.start]],1)),0,LARGE(Tabulka617[[#This Row],[1.start]:[3.start]],1))+ Tabulka617[[#This Row],[fly off]]</f>
        <v>0</v>
      </c>
    </row>
    <row r="7" spans="1:12" x14ac:dyDescent="0.25">
      <c r="A7" s="8">
        <v>21</v>
      </c>
      <c r="B7" s="7" t="s">
        <v>66</v>
      </c>
      <c r="C7" s="7" t="s">
        <v>67</v>
      </c>
      <c r="D7" s="7" t="s">
        <v>140</v>
      </c>
      <c r="E7" s="7" t="s">
        <v>272</v>
      </c>
      <c r="F7" s="7">
        <v>1939</v>
      </c>
      <c r="K7" s="2">
        <f>IF(ISERR(LARGE(Tabulka617[[#This Row],[1.start]:[3.start]],1)),0,LARGE(Tabulka617[[#This Row],[1.start]:[3.start]],1))+ Tabulka617[[#This Row],[fly off]]</f>
        <v>0</v>
      </c>
    </row>
    <row r="8" spans="1:12" x14ac:dyDescent="0.25">
      <c r="A8" s="8">
        <v>30</v>
      </c>
      <c r="B8" s="7" t="s">
        <v>101</v>
      </c>
      <c r="C8" s="7" t="s">
        <v>105</v>
      </c>
      <c r="D8" s="7" t="s">
        <v>134</v>
      </c>
      <c r="E8" s="7" t="s">
        <v>268</v>
      </c>
      <c r="F8" s="7">
        <v>1937</v>
      </c>
      <c r="K8" s="2">
        <f>IF(ISERR(LARGE(Tabulka617[[#This Row],[1.start]:[3.start]],1)),0,LARGE(Tabulka617[[#This Row],[1.start]:[3.start]],1))+ Tabulka617[[#This Row],[fly off]]</f>
        <v>0</v>
      </c>
    </row>
    <row r="9" spans="1:12" x14ac:dyDescent="0.25">
      <c r="A9" s="8">
        <v>31</v>
      </c>
      <c r="B9" s="7" t="s">
        <v>97</v>
      </c>
      <c r="C9" s="7" t="s">
        <v>98</v>
      </c>
      <c r="D9" s="7" t="s">
        <v>136</v>
      </c>
      <c r="E9" s="7" t="s">
        <v>232</v>
      </c>
      <c r="F9" s="7">
        <v>1939</v>
      </c>
      <c r="K9" s="2">
        <f>IF(ISERR(LARGE(Tabulka617[[#This Row],[1.start]:[3.start]],1)),0,LARGE(Tabulka617[[#This Row],[1.start]:[3.start]],1))+ Tabulka617[[#This Row],[fly off]]</f>
        <v>0</v>
      </c>
    </row>
    <row r="10" spans="1:12" x14ac:dyDescent="0.25">
      <c r="A10" s="8">
        <v>32</v>
      </c>
      <c r="B10" s="7" t="s">
        <v>62</v>
      </c>
      <c r="C10" s="7" t="s">
        <v>63</v>
      </c>
      <c r="D10" s="7" t="s">
        <v>137</v>
      </c>
      <c r="E10" s="7" t="s">
        <v>272</v>
      </c>
      <c r="F10" s="7">
        <v>1937</v>
      </c>
      <c r="K10" s="2">
        <f>IF(ISERR(LARGE(Tabulka617[[#This Row],[1.start]:[3.start]],1)),0,LARGE(Tabulka617[[#This Row],[1.start]:[3.start]],1))+ Tabulka617[[#This Row],[fly off]]</f>
        <v>0</v>
      </c>
    </row>
    <row r="11" spans="1:12" x14ac:dyDescent="0.25">
      <c r="A11" s="8">
        <v>35</v>
      </c>
      <c r="B11" s="7" t="s">
        <v>35</v>
      </c>
      <c r="C11" s="7" t="s">
        <v>74</v>
      </c>
      <c r="D11" s="7" t="s">
        <v>142</v>
      </c>
      <c r="E11" s="7" t="s">
        <v>273</v>
      </c>
      <c r="F11" s="7">
        <v>1937</v>
      </c>
      <c r="K11" s="2">
        <f>IF(ISERR(LARGE(Tabulka617[[#This Row],[1.start]:[3.start]],1)),0,LARGE(Tabulka617[[#This Row],[1.start]:[3.start]],1))+ Tabulka617[[#This Row],[fly off]]</f>
        <v>0</v>
      </c>
    </row>
    <row r="12" spans="1:12" x14ac:dyDescent="0.25">
      <c r="A12" s="8">
        <v>36</v>
      </c>
      <c r="B12" s="7" t="s">
        <v>51</v>
      </c>
      <c r="C12" s="7" t="s">
        <v>103</v>
      </c>
      <c r="D12" s="7" t="s">
        <v>135</v>
      </c>
      <c r="E12" s="7" t="s">
        <v>272</v>
      </c>
      <c r="F12" s="7">
        <v>1938</v>
      </c>
      <c r="K12" s="2">
        <f>IF(ISERR(LARGE(Tabulka617[[#This Row],[1.start]:[3.start]],1)),0,LARGE(Tabulka617[[#This Row],[1.start]:[3.start]],1))+ Tabulka617[[#This Row],[fly off]]</f>
        <v>0</v>
      </c>
    </row>
  </sheetData>
  <conditionalFormatting sqref="G3:I12">
    <cfRule type="cellIs" dxfId="331" priority="1" operator="equal">
      <formula>1800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horizontalDpi="4294967293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L3"/>
  <sheetViews>
    <sheetView workbookViewId="0">
      <pane ySplit="2" topLeftCell="A3" activePane="bottomLeft" state="frozen"/>
      <selection activeCell="L12" sqref="L12"/>
      <selection pane="bottomLeft" activeCell="D1" sqref="D1"/>
    </sheetView>
  </sheetViews>
  <sheetFormatPr defaultRowHeight="15" x14ac:dyDescent="0.25"/>
  <cols>
    <col min="1" max="1" width="10.5703125" style="5" customWidth="1"/>
    <col min="2" max="2" width="19" style="5" customWidth="1"/>
    <col min="3" max="3" width="25.5703125" style="5" customWidth="1"/>
    <col min="4" max="4" width="21.5703125" style="5" customWidth="1"/>
    <col min="5" max="5" width="23" style="5" customWidth="1"/>
    <col min="6" max="9" width="9.140625" style="5"/>
    <col min="10" max="10" width="9.5703125" style="1" customWidth="1"/>
    <col min="11" max="16384" width="9.140625" style="5"/>
  </cols>
  <sheetData>
    <row r="1" spans="1:12" ht="26.25" x14ac:dyDescent="0.4">
      <c r="A1" s="3" t="s">
        <v>28</v>
      </c>
      <c r="B1" s="3"/>
    </row>
    <row r="2" spans="1:12" x14ac:dyDescent="0.25">
      <c r="A2" s="5" t="s">
        <v>1</v>
      </c>
      <c r="B2" s="5" t="s">
        <v>19</v>
      </c>
      <c r="C2" s="5" t="s">
        <v>20</v>
      </c>
      <c r="D2" s="5" t="s">
        <v>22</v>
      </c>
      <c r="E2" s="5" t="s">
        <v>24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8</v>
      </c>
      <c r="K2" s="1" t="s">
        <v>9</v>
      </c>
      <c r="L2" s="5" t="s">
        <v>18</v>
      </c>
    </row>
    <row r="3" spans="1:12" x14ac:dyDescent="0.25">
      <c r="A3" s="6"/>
      <c r="B3" s="6"/>
      <c r="C3" s="6"/>
      <c r="D3" s="6"/>
      <c r="E3" s="6"/>
      <c r="J3" s="5"/>
      <c r="K3" s="2">
        <f>IF(ISERR(LARGE(Tabulka315[[#This Row],[1.start]:[4.start]],1)),0,LARGE(Tabulka315[[#This Row],[1.start]:[4.start]],1))+IF(ISERR(LARGE(Tabulka315[[#This Row],[1.start]:[4.start]],2)),0,LARGE(Tabulka315[[#This Row],[1.start]:[4.start]],2))+IF(ISERR(LARGE(Tabulka315[[#This Row],[1.start]:[4.start]],3)),0,LARGE(Tabulka315[[#This Row],[1.start]:[4.start]],3))+Tabulka315[[#This Row],[fly off]]</f>
        <v>0</v>
      </c>
    </row>
  </sheetData>
  <conditionalFormatting sqref="F3:I3">
    <cfRule type="cellIs" dxfId="308" priority="3" operator="equal">
      <formula>480</formula>
    </cfRule>
  </conditionalFormatting>
  <conditionalFormatting sqref="F3:I3">
    <cfRule type="cellIs" dxfId="307" priority="1" operator="greaterThan">
      <formula>480</formula>
    </cfRule>
    <cfRule type="cellIs" dxfId="306" priority="2" operator="equal">
      <formula>480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26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4.42578125" style="4" customWidth="1"/>
    <col min="3" max="3" width="18" customWidth="1"/>
    <col min="4" max="4" width="21.85546875" customWidth="1"/>
    <col min="5" max="5" width="21.85546875" style="5" customWidth="1"/>
    <col min="6" max="6" width="10.28515625" customWidth="1"/>
    <col min="11" max="11" width="9.5703125" style="1" customWidth="1"/>
    <col min="12" max="12" width="13.42578125" customWidth="1"/>
  </cols>
  <sheetData>
    <row r="1" spans="1:13" ht="26.25" x14ac:dyDescent="0.4">
      <c r="A1" s="3" t="s">
        <v>17</v>
      </c>
      <c r="B1" s="3"/>
    </row>
    <row r="2" spans="1:13" x14ac:dyDescent="0.25">
      <c r="A2" t="s">
        <v>12</v>
      </c>
      <c r="B2" s="4" t="s">
        <v>19</v>
      </c>
      <c r="C2" t="s">
        <v>20</v>
      </c>
      <c r="D2" t="s">
        <v>24</v>
      </c>
      <c r="E2" s="5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1</v>
      </c>
      <c r="B3" s="7" t="s">
        <v>43</v>
      </c>
      <c r="C3" s="7" t="s">
        <v>44</v>
      </c>
      <c r="D3" s="7" t="s">
        <v>84</v>
      </c>
      <c r="E3" s="7" t="s">
        <v>206</v>
      </c>
      <c r="F3" s="7">
        <v>1949</v>
      </c>
      <c r="H3" s="5"/>
      <c r="I3" s="5"/>
      <c r="J3" s="5"/>
      <c r="K3" s="5"/>
      <c r="L3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  <c r="M3" s="5"/>
    </row>
    <row r="4" spans="1:13" x14ac:dyDescent="0.25">
      <c r="A4" s="8">
        <v>2</v>
      </c>
      <c r="B4" s="7" t="s">
        <v>33</v>
      </c>
      <c r="C4" s="7" t="s">
        <v>34</v>
      </c>
      <c r="D4" s="7" t="s">
        <v>59</v>
      </c>
      <c r="E4" s="7" t="s">
        <v>212</v>
      </c>
      <c r="F4" s="7">
        <v>1950</v>
      </c>
      <c r="L4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5" spans="1:13" x14ac:dyDescent="0.25">
      <c r="A5" s="8">
        <v>2</v>
      </c>
      <c r="B5" s="7" t="s">
        <v>33</v>
      </c>
      <c r="C5" s="7" t="s">
        <v>34</v>
      </c>
      <c r="D5" s="7" t="s">
        <v>54</v>
      </c>
      <c r="E5" s="7" t="s">
        <v>210</v>
      </c>
      <c r="F5" s="7">
        <v>1947</v>
      </c>
      <c r="L5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6" spans="1:13" x14ac:dyDescent="0.25">
      <c r="A6" s="8">
        <v>3</v>
      </c>
      <c r="B6" s="7" t="s">
        <v>35</v>
      </c>
      <c r="C6" s="7" t="s">
        <v>36</v>
      </c>
      <c r="D6" s="7" t="s">
        <v>78</v>
      </c>
      <c r="E6" s="7" t="s">
        <v>213</v>
      </c>
      <c r="F6" s="7">
        <v>1950</v>
      </c>
      <c r="L6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7" spans="1:13" x14ac:dyDescent="0.25">
      <c r="A7" s="8">
        <v>3</v>
      </c>
      <c r="B7" s="7" t="s">
        <v>35</v>
      </c>
      <c r="C7" s="7" t="s">
        <v>36</v>
      </c>
      <c r="D7" s="7" t="s">
        <v>79</v>
      </c>
      <c r="E7" s="7" t="s">
        <v>214</v>
      </c>
      <c r="F7" s="7">
        <v>1942</v>
      </c>
      <c r="L7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8" spans="1:13" x14ac:dyDescent="0.25">
      <c r="A8" s="8">
        <v>4</v>
      </c>
      <c r="B8" s="7" t="s">
        <v>75</v>
      </c>
      <c r="C8" s="7" t="s">
        <v>76</v>
      </c>
      <c r="D8" s="7" t="s">
        <v>91</v>
      </c>
      <c r="E8" s="7" t="s">
        <v>222</v>
      </c>
      <c r="F8" s="7">
        <v>1950</v>
      </c>
      <c r="L8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9" spans="1:13" x14ac:dyDescent="0.25">
      <c r="A9" s="8">
        <v>5</v>
      </c>
      <c r="B9" s="7" t="s">
        <v>70</v>
      </c>
      <c r="C9" s="7" t="s">
        <v>71</v>
      </c>
      <c r="D9" s="7" t="s">
        <v>175</v>
      </c>
      <c r="E9" s="7" t="s">
        <v>215</v>
      </c>
      <c r="F9" s="7">
        <v>1950</v>
      </c>
      <c r="L9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0" spans="1:13" x14ac:dyDescent="0.25">
      <c r="A10" s="8">
        <v>10</v>
      </c>
      <c r="B10" s="7" t="s">
        <v>31</v>
      </c>
      <c r="C10" s="7" t="s">
        <v>32</v>
      </c>
      <c r="D10" s="7" t="s">
        <v>54</v>
      </c>
      <c r="E10" s="7" t="s">
        <v>210</v>
      </c>
      <c r="F10" s="7">
        <v>1947</v>
      </c>
      <c r="L10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1" spans="1:13" x14ac:dyDescent="0.25">
      <c r="A11" s="8">
        <v>13</v>
      </c>
      <c r="B11" s="7" t="s">
        <v>64</v>
      </c>
      <c r="C11" s="7" t="s">
        <v>65</v>
      </c>
      <c r="D11" s="7" t="s">
        <v>82</v>
      </c>
      <c r="E11" s="7" t="s">
        <v>216</v>
      </c>
      <c r="F11" s="7">
        <v>1947</v>
      </c>
      <c r="L11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2" spans="1:13" x14ac:dyDescent="0.25">
      <c r="A12" s="8">
        <v>16</v>
      </c>
      <c r="B12" s="7" t="s">
        <v>72</v>
      </c>
      <c r="C12" s="7" t="s">
        <v>240</v>
      </c>
      <c r="D12" s="7" t="s">
        <v>242</v>
      </c>
      <c r="E12" s="7" t="s">
        <v>206</v>
      </c>
      <c r="F12" s="7">
        <v>1950</v>
      </c>
      <c r="L12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3" spans="1:13" x14ac:dyDescent="0.25">
      <c r="A13" s="8">
        <v>18</v>
      </c>
      <c r="B13" s="7" t="s">
        <v>37</v>
      </c>
      <c r="C13" s="7" t="s">
        <v>61</v>
      </c>
      <c r="D13" s="7" t="s">
        <v>90</v>
      </c>
      <c r="E13" s="7" t="s">
        <v>217</v>
      </c>
      <c r="F13" s="7">
        <v>1949</v>
      </c>
      <c r="L13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4" spans="1:13" x14ac:dyDescent="0.25">
      <c r="A14" s="8">
        <v>19</v>
      </c>
      <c r="B14" s="7" t="s">
        <v>68</v>
      </c>
      <c r="C14" s="7" t="s">
        <v>69</v>
      </c>
      <c r="D14" s="7" t="s">
        <v>83</v>
      </c>
      <c r="E14" s="7" t="s">
        <v>206</v>
      </c>
      <c r="F14" s="7">
        <v>1950</v>
      </c>
      <c r="L14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5" spans="1:13" x14ac:dyDescent="0.25">
      <c r="A15" s="8">
        <v>19</v>
      </c>
      <c r="B15" s="7" t="s">
        <v>68</v>
      </c>
      <c r="C15" s="7" t="s">
        <v>69</v>
      </c>
      <c r="D15" s="7" t="s">
        <v>90</v>
      </c>
      <c r="E15" s="7" t="s">
        <v>217</v>
      </c>
      <c r="F15" s="7">
        <v>1949</v>
      </c>
      <c r="L15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6" spans="1:13" x14ac:dyDescent="0.25">
      <c r="A16" s="8">
        <v>20</v>
      </c>
      <c r="B16" s="7" t="s">
        <v>72</v>
      </c>
      <c r="C16" s="7" t="s">
        <v>73</v>
      </c>
      <c r="D16" s="7" t="s">
        <v>85</v>
      </c>
      <c r="E16" s="7" t="s">
        <v>218</v>
      </c>
      <c r="F16" s="7">
        <v>1942</v>
      </c>
      <c r="L16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7" spans="1:12" x14ac:dyDescent="0.25">
      <c r="A17" s="8">
        <v>21</v>
      </c>
      <c r="B17" s="7" t="s">
        <v>66</v>
      </c>
      <c r="C17" s="7" t="s">
        <v>67</v>
      </c>
      <c r="D17" s="7" t="s">
        <v>90</v>
      </c>
      <c r="E17" s="7" t="s">
        <v>217</v>
      </c>
      <c r="F17" s="7">
        <v>1949</v>
      </c>
      <c r="L17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8" spans="1:12" x14ac:dyDescent="0.25">
      <c r="A18" s="8">
        <v>22</v>
      </c>
      <c r="B18" s="7" t="s">
        <v>43</v>
      </c>
      <c r="C18" s="7" t="s">
        <v>243</v>
      </c>
      <c r="D18" s="7" t="s">
        <v>83</v>
      </c>
      <c r="E18" s="7" t="s">
        <v>206</v>
      </c>
      <c r="F18" s="7">
        <v>1950</v>
      </c>
      <c r="L18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19" spans="1:12" x14ac:dyDescent="0.25">
      <c r="A19" s="8">
        <v>22</v>
      </c>
      <c r="B19" s="7" t="s">
        <v>43</v>
      </c>
      <c r="C19" s="7" t="s">
        <v>243</v>
      </c>
      <c r="D19" s="7" t="s">
        <v>244</v>
      </c>
      <c r="E19" s="7" t="s">
        <v>232</v>
      </c>
      <c r="F19" s="7">
        <v>1948</v>
      </c>
      <c r="L19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0" spans="1:12" x14ac:dyDescent="0.25">
      <c r="A20" s="8">
        <v>26</v>
      </c>
      <c r="B20" s="7" t="s">
        <v>35</v>
      </c>
      <c r="C20" s="7" t="s">
        <v>77</v>
      </c>
      <c r="D20" s="7" t="s">
        <v>90</v>
      </c>
      <c r="E20" s="7" t="s">
        <v>217</v>
      </c>
      <c r="F20" s="7">
        <v>1949</v>
      </c>
      <c r="L20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1" spans="1:12" x14ac:dyDescent="0.25">
      <c r="A21" s="8">
        <v>26</v>
      </c>
      <c r="B21" s="7" t="s">
        <v>35</v>
      </c>
      <c r="C21" s="7" t="s">
        <v>77</v>
      </c>
      <c r="D21" s="7" t="s">
        <v>88</v>
      </c>
      <c r="E21" s="7" t="s">
        <v>219</v>
      </c>
      <c r="F21" s="7">
        <v>1952</v>
      </c>
      <c r="L21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2" spans="1:12" x14ac:dyDescent="0.25">
      <c r="A22" s="8">
        <v>28</v>
      </c>
      <c r="B22" s="7" t="s">
        <v>49</v>
      </c>
      <c r="C22" s="7" t="s">
        <v>50</v>
      </c>
      <c r="D22" s="7" t="s">
        <v>83</v>
      </c>
      <c r="E22" s="7" t="s">
        <v>206</v>
      </c>
      <c r="F22" s="7">
        <v>1950</v>
      </c>
      <c r="L22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3" spans="1:12" x14ac:dyDescent="0.25">
      <c r="A23" s="8">
        <v>28</v>
      </c>
      <c r="B23" s="7" t="s">
        <v>49</v>
      </c>
      <c r="C23" s="7" t="s">
        <v>50</v>
      </c>
      <c r="D23" s="7" t="s">
        <v>86</v>
      </c>
      <c r="E23" s="7" t="s">
        <v>206</v>
      </c>
      <c r="F23" s="7">
        <v>1947</v>
      </c>
      <c r="L23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4" spans="1:12" x14ac:dyDescent="0.25">
      <c r="A24" s="8">
        <v>32</v>
      </c>
      <c r="B24" s="7" t="s">
        <v>62</v>
      </c>
      <c r="C24" s="7" t="s">
        <v>63</v>
      </c>
      <c r="D24" s="7" t="s">
        <v>80</v>
      </c>
      <c r="E24" s="7" t="s">
        <v>220</v>
      </c>
      <c r="F24" s="7">
        <v>1937</v>
      </c>
      <c r="L24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5" spans="1:12" x14ac:dyDescent="0.25">
      <c r="A25" s="8">
        <v>32</v>
      </c>
      <c r="B25" s="7" t="s">
        <v>62</v>
      </c>
      <c r="C25" s="7" t="s">
        <v>63</v>
      </c>
      <c r="D25" s="7" t="s">
        <v>81</v>
      </c>
      <c r="E25" s="7" t="s">
        <v>220</v>
      </c>
      <c r="F25" s="7">
        <v>1937</v>
      </c>
      <c r="L25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  <row r="26" spans="1:12" x14ac:dyDescent="0.25">
      <c r="A26" s="8">
        <v>35</v>
      </c>
      <c r="B26" s="7" t="s">
        <v>35</v>
      </c>
      <c r="C26" s="7" t="s">
        <v>74</v>
      </c>
      <c r="D26" s="7" t="s">
        <v>87</v>
      </c>
      <c r="E26" s="7" t="s">
        <v>221</v>
      </c>
      <c r="F26" s="7">
        <v>1946</v>
      </c>
      <c r="L26" s="2">
        <f>IF(ISERR(LARGE(Tabulka11[[#This Row],[1.start]:[4.start]],1)),0,LARGE(Tabulka11[[#This Row],[1.start]:[4.start]],1))+IF(ISERR(LARGE(Tabulka11[[#This Row],[1.start]:[4.start]],2)),0,LARGE(Tabulka11[[#This Row],[1.start]:[4.start]],2))+IF(ISERR(LARGE(Tabulka11[[#This Row],[1.start]:[4.start]],3)),0,LARGE(Tabulka11[[#This Row],[1.start]:[4.start]],3))+Tabulka11[[#This Row],[fly off]]</f>
        <v>0</v>
      </c>
    </row>
  </sheetData>
  <conditionalFormatting sqref="G3:K26">
    <cfRule type="cellIs" dxfId="356" priority="1" operator="greaterThan">
      <formula>600</formula>
    </cfRule>
    <cfRule type="cellIs" dxfId="355" priority="2" operator="equal">
      <formula>600</formula>
    </cfRule>
    <cfRule type="cellIs" dxfId="354" priority="6" operator="equal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A1:M11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5.42578125" style="4" customWidth="1"/>
    <col min="3" max="3" width="18.85546875" customWidth="1"/>
    <col min="4" max="4" width="25.28515625" style="5" customWidth="1"/>
    <col min="5" max="5" width="19.7109375" customWidth="1"/>
    <col min="6" max="6" width="10.5703125" customWidth="1"/>
    <col min="11" max="11" width="9.5703125" style="1" customWidth="1"/>
  </cols>
  <sheetData>
    <row r="1" spans="1:13" ht="26.25" x14ac:dyDescent="0.4">
      <c r="A1" s="3" t="s">
        <v>11</v>
      </c>
      <c r="B1" s="3"/>
    </row>
    <row r="2" spans="1:13" x14ac:dyDescent="0.25">
      <c r="A2" t="s">
        <v>12</v>
      </c>
      <c r="B2" s="4" t="s">
        <v>19</v>
      </c>
      <c r="C2" t="s">
        <v>20</v>
      </c>
      <c r="D2" s="5" t="s">
        <v>24</v>
      </c>
      <c r="E2" s="5" t="s">
        <v>205</v>
      </c>
      <c r="F2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14</v>
      </c>
      <c r="B3" s="7" t="s">
        <v>64</v>
      </c>
      <c r="C3" s="7" t="s">
        <v>92</v>
      </c>
      <c r="D3" s="7" t="s">
        <v>107</v>
      </c>
      <c r="E3" s="7" t="s">
        <v>208</v>
      </c>
      <c r="F3" s="7">
        <v>1940</v>
      </c>
      <c r="H3" s="5"/>
      <c r="I3" s="5"/>
      <c r="J3" s="5"/>
      <c r="K3"/>
      <c r="L3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  <c r="M3" s="4"/>
    </row>
    <row r="4" spans="1:13" x14ac:dyDescent="0.25">
      <c r="A4" s="8">
        <v>14</v>
      </c>
      <c r="B4" s="7" t="s">
        <v>64</v>
      </c>
      <c r="C4" s="7" t="s">
        <v>92</v>
      </c>
      <c r="D4" s="7" t="s">
        <v>182</v>
      </c>
      <c r="E4" s="7" t="s">
        <v>294</v>
      </c>
      <c r="F4" s="7">
        <v>1940</v>
      </c>
      <c r="L4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5" spans="1:13" x14ac:dyDescent="0.25">
      <c r="A5" s="8">
        <v>15</v>
      </c>
      <c r="B5" s="7" t="s">
        <v>51</v>
      </c>
      <c r="C5" s="7" t="s">
        <v>52</v>
      </c>
      <c r="D5" s="7" t="s">
        <v>181</v>
      </c>
      <c r="E5" s="7" t="s">
        <v>254</v>
      </c>
      <c r="F5" s="7">
        <v>1946</v>
      </c>
      <c r="L5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6" spans="1:13" x14ac:dyDescent="0.25">
      <c r="A6" s="8">
        <v>17</v>
      </c>
      <c r="B6" s="7" t="s">
        <v>64</v>
      </c>
      <c r="C6" s="7" t="s">
        <v>96</v>
      </c>
      <c r="D6" s="7" t="s">
        <v>107</v>
      </c>
      <c r="E6" s="7" t="s">
        <v>208</v>
      </c>
      <c r="F6" s="7">
        <v>1940</v>
      </c>
      <c r="L6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7" spans="1:13" x14ac:dyDescent="0.25">
      <c r="A7" s="8">
        <v>21</v>
      </c>
      <c r="B7" s="7" t="s">
        <v>66</v>
      </c>
      <c r="C7" s="7" t="s">
        <v>67</v>
      </c>
      <c r="D7" s="7" t="s">
        <v>183</v>
      </c>
      <c r="E7" s="7" t="s">
        <v>295</v>
      </c>
      <c r="F7" s="7">
        <v>1940</v>
      </c>
      <c r="L7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8" spans="1:13" x14ac:dyDescent="0.25">
      <c r="A8" s="8">
        <v>32</v>
      </c>
      <c r="B8" s="7" t="s">
        <v>62</v>
      </c>
      <c r="C8" s="7" t="s">
        <v>63</v>
      </c>
      <c r="D8" s="7" t="s">
        <v>58</v>
      </c>
      <c r="E8" s="7" t="s">
        <v>296</v>
      </c>
      <c r="F8" s="7">
        <v>1941</v>
      </c>
      <c r="L8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9" spans="1:13" x14ac:dyDescent="0.25">
      <c r="A9" s="8">
        <v>35</v>
      </c>
      <c r="B9" s="7" t="s">
        <v>35</v>
      </c>
      <c r="C9" s="7" t="s">
        <v>74</v>
      </c>
      <c r="D9" s="7" t="s">
        <v>182</v>
      </c>
      <c r="E9" s="7" t="s">
        <v>294</v>
      </c>
      <c r="F9" s="7">
        <v>1940</v>
      </c>
      <c r="L9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10" spans="1:13" x14ac:dyDescent="0.25">
      <c r="A10" s="8">
        <v>35</v>
      </c>
      <c r="B10" s="7" t="s">
        <v>35</v>
      </c>
      <c r="C10" s="7" t="s">
        <v>74</v>
      </c>
      <c r="D10" s="7" t="s">
        <v>185</v>
      </c>
      <c r="E10" s="7" t="s">
        <v>297</v>
      </c>
      <c r="F10" s="7">
        <v>1940</v>
      </c>
      <c r="L10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  <row r="11" spans="1:13" x14ac:dyDescent="0.25">
      <c r="A11" s="8">
        <v>36</v>
      </c>
      <c r="B11" s="7" t="s">
        <v>51</v>
      </c>
      <c r="C11" s="7" t="s">
        <v>103</v>
      </c>
      <c r="D11" s="7" t="s">
        <v>184</v>
      </c>
      <c r="E11" s="7" t="s">
        <v>298</v>
      </c>
      <c r="F11" s="7">
        <v>1938</v>
      </c>
      <c r="L11" s="2">
        <f>IF(ISERR(LARGE(Tabulka4[[#This Row],[1.start]:[4.start]],1)),0,LARGE(Tabulka4[[#This Row],[1.start]:[4.start]],1))+IF(ISERR(LARGE(Tabulka4[[#This Row],[1.start]:[4.start]],2)),0,LARGE(Tabulka4[[#This Row],[1.start]:[4.start]],2))+IF(ISERR(LARGE(Tabulka4[[#This Row],[1.start]:[4.start]],3)),0,LARGE(Tabulka4[[#This Row],[1.start]:[4.start]],3))+Tabulka4[[#This Row],[fly off]]</f>
        <v>0</v>
      </c>
    </row>
  </sheetData>
  <conditionalFormatting sqref="G3:J11">
    <cfRule type="cellIs" dxfId="317" priority="3" operator="equal">
      <formula>480</formula>
    </cfRule>
  </conditionalFormatting>
  <conditionalFormatting sqref="G3:J11">
    <cfRule type="cellIs" dxfId="316" priority="1" operator="greaterThan">
      <formula>480</formula>
    </cfRule>
    <cfRule type="cellIs" dxfId="315" priority="2" operator="equal">
      <formula>480</formula>
    </cfRule>
  </conditionalFormatting>
  <pageMargins left="0.70866141732283472" right="0.70866141732283472" top="0.78740157480314965" bottom="0.78740157480314965" header="0.31496062992125984" footer="0.31496062992125984"/>
  <pageSetup paperSize="9" scale="84" fitToHeight="999" orientation="landscape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M10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ColWidth="9.140625" defaultRowHeight="15" x14ac:dyDescent="0.25"/>
  <cols>
    <col min="1" max="1" width="9.85546875" style="5" customWidth="1"/>
    <col min="2" max="2" width="17.140625" style="5" customWidth="1"/>
    <col min="3" max="3" width="17.5703125" style="5" customWidth="1"/>
    <col min="4" max="4" width="20.28515625" style="5" customWidth="1"/>
    <col min="5" max="5" width="20" style="5" customWidth="1"/>
    <col min="6" max="6" width="9.28515625" style="5" customWidth="1"/>
    <col min="7" max="10" width="9.140625" style="5"/>
    <col min="11" max="11" width="9.5703125" style="1" customWidth="1"/>
    <col min="12" max="16384" width="9.140625" style="5"/>
  </cols>
  <sheetData>
    <row r="1" spans="1:13" ht="26.25" x14ac:dyDescent="0.4">
      <c r="A1" s="3" t="s">
        <v>26</v>
      </c>
      <c r="B1" s="3"/>
    </row>
    <row r="2" spans="1:13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8</v>
      </c>
      <c r="L2" s="1" t="s">
        <v>9</v>
      </c>
      <c r="M2" s="5" t="s">
        <v>18</v>
      </c>
    </row>
    <row r="3" spans="1:13" x14ac:dyDescent="0.25">
      <c r="A3" s="8">
        <v>2</v>
      </c>
      <c r="B3" s="7" t="s">
        <v>33</v>
      </c>
      <c r="C3" s="7" t="s">
        <v>34</v>
      </c>
      <c r="D3" s="7" t="s">
        <v>106</v>
      </c>
      <c r="E3" s="7" t="s">
        <v>225</v>
      </c>
      <c r="F3" s="7">
        <v>1953</v>
      </c>
      <c r="K3" s="5"/>
      <c r="L3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4" spans="1:13" x14ac:dyDescent="0.25">
      <c r="A4" s="8">
        <v>21</v>
      </c>
      <c r="B4" s="7" t="s">
        <v>66</v>
      </c>
      <c r="C4" s="7" t="s">
        <v>67</v>
      </c>
      <c r="D4" s="7" t="s">
        <v>194</v>
      </c>
      <c r="E4" s="7" t="s">
        <v>309</v>
      </c>
      <c r="F4" s="7">
        <v>1949</v>
      </c>
      <c r="L4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5" spans="1:13" x14ac:dyDescent="0.25">
      <c r="A5" s="8">
        <v>24</v>
      </c>
      <c r="B5" s="7" t="s">
        <v>41</v>
      </c>
      <c r="C5" s="7" t="s">
        <v>42</v>
      </c>
      <c r="D5" s="7" t="s">
        <v>304</v>
      </c>
      <c r="E5" s="7" t="s">
        <v>254</v>
      </c>
      <c r="F5" s="7">
        <v>1955</v>
      </c>
      <c r="L5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6" spans="1:13" x14ac:dyDescent="0.25">
      <c r="A6" s="8">
        <v>31</v>
      </c>
      <c r="B6" s="7" t="s">
        <v>97</v>
      </c>
      <c r="C6" s="7" t="s">
        <v>98</v>
      </c>
      <c r="D6" s="7" t="s">
        <v>191</v>
      </c>
      <c r="E6" s="7" t="s">
        <v>305</v>
      </c>
      <c r="F6" s="7">
        <v>1949</v>
      </c>
      <c r="L6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7" spans="1:13" x14ac:dyDescent="0.25">
      <c r="A7" s="8">
        <v>32</v>
      </c>
      <c r="B7" s="7" t="s">
        <v>62</v>
      </c>
      <c r="C7" s="7" t="s">
        <v>63</v>
      </c>
      <c r="D7" s="7" t="s">
        <v>192</v>
      </c>
      <c r="E7" s="7" t="s">
        <v>306</v>
      </c>
      <c r="F7" s="7">
        <v>1931</v>
      </c>
      <c r="L7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8" spans="1:13" x14ac:dyDescent="0.25">
      <c r="A8" s="8">
        <v>32</v>
      </c>
      <c r="B8" s="7" t="s">
        <v>62</v>
      </c>
      <c r="C8" s="7" t="s">
        <v>63</v>
      </c>
      <c r="D8" s="7" t="s">
        <v>193</v>
      </c>
      <c r="E8" s="7" t="s">
        <v>307</v>
      </c>
      <c r="F8" s="7">
        <v>1953</v>
      </c>
      <c r="L8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9" spans="1:13" x14ac:dyDescent="0.25">
      <c r="A9" s="8">
        <v>35</v>
      </c>
      <c r="B9" s="7" t="s">
        <v>35</v>
      </c>
      <c r="C9" s="7" t="s">
        <v>74</v>
      </c>
      <c r="D9" s="7" t="s">
        <v>196</v>
      </c>
      <c r="E9" s="7" t="s">
        <v>308</v>
      </c>
      <c r="F9" s="7">
        <v>1950</v>
      </c>
      <c r="L9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  <row r="10" spans="1:13" x14ac:dyDescent="0.25">
      <c r="A10" s="8">
        <v>36</v>
      </c>
      <c r="B10" s="7" t="s">
        <v>51</v>
      </c>
      <c r="C10" s="7" t="s">
        <v>103</v>
      </c>
      <c r="D10" s="7" t="s">
        <v>195</v>
      </c>
      <c r="E10" s="7" t="s">
        <v>223</v>
      </c>
      <c r="F10" s="7">
        <v>1953</v>
      </c>
      <c r="L10" s="2">
        <f>IF(ISERR(LARGE(Tabulka1021014[[#This Row],[1.start]:[4.start]],1)),0,LARGE(Tabulka1021014[[#This Row],[1.start]:[4.start]],1))+IF(ISERR(LARGE(Tabulka1021014[[#This Row],[1.start]:[4.start]],2)),0,LARGE(Tabulka1021014[[#This Row],[1.start]:[4.start]],2))+IF(ISERR(LARGE(Tabulka1021014[[#This Row],[1.start]:[4.start]],3)),0,LARGE(Tabulka1021014[[#This Row],[1.start]:[4.start]],3))+Tabulka1021014[[#This Row],[fly off]]</f>
        <v>0</v>
      </c>
    </row>
  </sheetData>
  <conditionalFormatting sqref="G3:J10">
    <cfRule type="cellIs" dxfId="311" priority="3" operator="equal">
      <formula>600</formula>
    </cfRule>
  </conditionalFormatting>
  <conditionalFormatting sqref="G3:J10">
    <cfRule type="cellIs" dxfId="310" priority="1" operator="greaterThan">
      <formula>600</formula>
    </cfRule>
    <cfRule type="cellIs" dxfId="309" priority="2" operator="greaterThan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87" orientation="landscape" horizont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M10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ColWidth="9.140625" defaultRowHeight="15" x14ac:dyDescent="0.25"/>
  <cols>
    <col min="1" max="1" width="9.85546875" style="5" customWidth="1"/>
    <col min="2" max="2" width="16.7109375" style="5" customWidth="1"/>
    <col min="3" max="3" width="16.85546875" style="5" customWidth="1"/>
    <col min="4" max="4" width="20.28515625" style="5" customWidth="1"/>
    <col min="5" max="5" width="20" style="5" customWidth="1"/>
    <col min="6" max="6" width="9.42578125" style="5" customWidth="1"/>
    <col min="7" max="10" width="9.140625" style="5"/>
    <col min="11" max="11" width="9.5703125" style="1" customWidth="1"/>
    <col min="12" max="16384" width="9.140625" style="5"/>
  </cols>
  <sheetData>
    <row r="1" spans="1:13" ht="26.25" x14ac:dyDescent="0.4">
      <c r="A1" s="3" t="s">
        <v>27</v>
      </c>
      <c r="B1" s="3"/>
    </row>
    <row r="2" spans="1:13" x14ac:dyDescent="0.25">
      <c r="A2" s="5" t="s">
        <v>12</v>
      </c>
      <c r="B2" s="5" t="s">
        <v>19</v>
      </c>
      <c r="C2" s="5" t="s">
        <v>20</v>
      </c>
      <c r="D2" s="5" t="s">
        <v>24</v>
      </c>
      <c r="E2" s="5" t="s">
        <v>205</v>
      </c>
      <c r="F2" s="5" t="s">
        <v>204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8</v>
      </c>
      <c r="L2" s="1" t="s">
        <v>9</v>
      </c>
      <c r="M2" s="5" t="s">
        <v>18</v>
      </c>
    </row>
    <row r="3" spans="1:13" x14ac:dyDescent="0.25">
      <c r="A3" s="8">
        <v>1</v>
      </c>
      <c r="B3" s="7" t="s">
        <v>43</v>
      </c>
      <c r="C3" s="7" t="s">
        <v>44</v>
      </c>
      <c r="D3" s="7" t="s">
        <v>189</v>
      </c>
      <c r="E3" s="7" t="s">
        <v>299</v>
      </c>
      <c r="F3" s="7">
        <v>1944</v>
      </c>
      <c r="K3" s="5"/>
      <c r="L3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4" spans="1:13" x14ac:dyDescent="0.25">
      <c r="A4" s="8">
        <v>2</v>
      </c>
      <c r="B4" s="7" t="s">
        <v>33</v>
      </c>
      <c r="C4" s="7" t="s">
        <v>34</v>
      </c>
      <c r="D4" s="7" t="s">
        <v>186</v>
      </c>
      <c r="E4" s="7" t="s">
        <v>300</v>
      </c>
      <c r="F4" s="7">
        <v>1951</v>
      </c>
      <c r="L4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5" spans="1:13" x14ac:dyDescent="0.25">
      <c r="A5" s="8">
        <v>14</v>
      </c>
      <c r="B5" s="7" t="s">
        <v>64</v>
      </c>
      <c r="C5" s="7" t="s">
        <v>92</v>
      </c>
      <c r="D5" s="7" t="s">
        <v>129</v>
      </c>
      <c r="E5" s="7" t="s">
        <v>263</v>
      </c>
      <c r="F5" s="7">
        <v>1942</v>
      </c>
      <c r="L5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6" spans="1:13" x14ac:dyDescent="0.25">
      <c r="A6" s="8">
        <v>15</v>
      </c>
      <c r="B6" s="7" t="s">
        <v>51</v>
      </c>
      <c r="C6" s="7" t="s">
        <v>52</v>
      </c>
      <c r="D6" s="7" t="s">
        <v>56</v>
      </c>
      <c r="E6" s="7" t="s">
        <v>206</v>
      </c>
      <c r="F6" s="7">
        <v>1949</v>
      </c>
      <c r="L6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7" spans="1:13" x14ac:dyDescent="0.25">
      <c r="A7" s="8">
        <v>21</v>
      </c>
      <c r="B7" s="7" t="s">
        <v>66</v>
      </c>
      <c r="C7" s="7" t="s">
        <v>67</v>
      </c>
      <c r="D7" s="7" t="s">
        <v>188</v>
      </c>
      <c r="E7" s="7" t="s">
        <v>301</v>
      </c>
      <c r="F7" s="7">
        <v>1953</v>
      </c>
      <c r="L7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8" spans="1:13" x14ac:dyDescent="0.25">
      <c r="A8" s="8">
        <v>31</v>
      </c>
      <c r="B8" s="7" t="s">
        <v>97</v>
      </c>
      <c r="C8" s="7" t="s">
        <v>98</v>
      </c>
      <c r="D8" s="7" t="s">
        <v>187</v>
      </c>
      <c r="E8" s="7" t="s">
        <v>302</v>
      </c>
      <c r="F8" s="7">
        <v>1940</v>
      </c>
      <c r="L8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9" spans="1:13" x14ac:dyDescent="0.25">
      <c r="A9" s="8">
        <v>32</v>
      </c>
      <c r="B9" s="7" t="s">
        <v>62</v>
      </c>
      <c r="C9" s="7" t="s">
        <v>63</v>
      </c>
      <c r="D9" s="7" t="s">
        <v>90</v>
      </c>
      <c r="E9" s="7" t="s">
        <v>217</v>
      </c>
      <c r="F9" s="7">
        <v>1949</v>
      </c>
      <c r="L9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  <row r="10" spans="1:13" x14ac:dyDescent="0.25">
      <c r="A10" s="8">
        <v>35</v>
      </c>
      <c r="B10" s="7" t="s">
        <v>35</v>
      </c>
      <c r="C10" s="7" t="s">
        <v>74</v>
      </c>
      <c r="D10" s="7" t="s">
        <v>190</v>
      </c>
      <c r="E10" s="7" t="s">
        <v>303</v>
      </c>
      <c r="F10" s="7">
        <v>1950</v>
      </c>
      <c r="L10" s="2">
        <f>IF(ISERR(LARGE(Tabulka10210[[#This Row],[1.start]:[4.start]],1)),0,LARGE(Tabulka10210[[#This Row],[1.start]:[4.start]],1))+IF(ISERR(LARGE(Tabulka10210[[#This Row],[1.start]:[4.start]],2)),0,LARGE(Tabulka10210[[#This Row],[1.start]:[4.start]],2))+IF(ISERR(LARGE(Tabulka10210[[#This Row],[1.start]:[4.start]],3)),0,LARGE(Tabulka10210[[#This Row],[1.start]:[4.start]],3))+Tabulka10210[[#This Row],[fly off]]</f>
        <v>0</v>
      </c>
    </row>
  </sheetData>
  <conditionalFormatting sqref="G3:J10">
    <cfRule type="cellIs" dxfId="314" priority="3" operator="equal">
      <formula>600</formula>
    </cfRule>
  </conditionalFormatting>
  <conditionalFormatting sqref="G3:J10">
    <cfRule type="cellIs" dxfId="313" priority="1" operator="greaterThan">
      <formula>600</formula>
    </cfRule>
    <cfRule type="cellIs" dxfId="312" priority="2" operator="greaterThan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horizontalDpi="4294967293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M16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6.5703125" style="4" customWidth="1"/>
    <col min="3" max="3" width="21.7109375" customWidth="1"/>
    <col min="4" max="4" width="23.85546875" customWidth="1"/>
    <col min="5" max="5" width="23.85546875" style="5" customWidth="1"/>
    <col min="6" max="6" width="10" customWidth="1"/>
    <col min="11" max="11" width="9.5703125" style="1" customWidth="1"/>
  </cols>
  <sheetData>
    <row r="1" spans="1:13" ht="26.25" x14ac:dyDescent="0.4">
      <c r="A1" s="3" t="s">
        <v>224</v>
      </c>
      <c r="B1" s="3"/>
    </row>
    <row r="2" spans="1:13" x14ac:dyDescent="0.25">
      <c r="A2" t="s">
        <v>12</v>
      </c>
      <c r="B2" s="4" t="s">
        <v>19</v>
      </c>
      <c r="C2" t="s">
        <v>20</v>
      </c>
      <c r="D2" t="s">
        <v>24</v>
      </c>
      <c r="E2" s="5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1</v>
      </c>
      <c r="B3" s="7" t="s">
        <v>43</v>
      </c>
      <c r="C3" s="7" t="s">
        <v>44</v>
      </c>
      <c r="D3" s="7" t="s">
        <v>249</v>
      </c>
      <c r="E3" s="7" t="s">
        <v>210</v>
      </c>
      <c r="F3" s="7">
        <v>1946</v>
      </c>
      <c r="H3" s="5"/>
      <c r="I3" s="5"/>
      <c r="J3" s="5"/>
      <c r="K3"/>
      <c r="L3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  <c r="M3" s="5"/>
    </row>
    <row r="4" spans="1:13" x14ac:dyDescent="0.25">
      <c r="A4" s="8">
        <v>3</v>
      </c>
      <c r="B4" s="7" t="s">
        <v>35</v>
      </c>
      <c r="C4" s="7" t="s">
        <v>36</v>
      </c>
      <c r="D4" s="7" t="s">
        <v>95</v>
      </c>
      <c r="E4" s="7" t="s">
        <v>206</v>
      </c>
      <c r="F4" s="7">
        <v>1946</v>
      </c>
      <c r="L4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5" spans="1:13" x14ac:dyDescent="0.25">
      <c r="A5" s="8">
        <v>9</v>
      </c>
      <c r="B5" s="7" t="s">
        <v>45</v>
      </c>
      <c r="C5" s="7" t="s">
        <v>46</v>
      </c>
      <c r="D5" s="7" t="s">
        <v>95</v>
      </c>
      <c r="E5" s="7" t="s">
        <v>206</v>
      </c>
      <c r="F5" s="7">
        <v>1946</v>
      </c>
      <c r="L5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6" spans="1:13" x14ac:dyDescent="0.25">
      <c r="A6" s="8">
        <v>10</v>
      </c>
      <c r="B6" s="7" t="s">
        <v>31</v>
      </c>
      <c r="C6" s="7" t="s">
        <v>32</v>
      </c>
      <c r="D6" s="7" t="s">
        <v>93</v>
      </c>
      <c r="E6" s="7" t="s">
        <v>210</v>
      </c>
      <c r="F6" s="7">
        <v>1947</v>
      </c>
      <c r="L6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7" spans="1:13" x14ac:dyDescent="0.25">
      <c r="A7" s="8">
        <v>10</v>
      </c>
      <c r="B7" s="7" t="s">
        <v>31</v>
      </c>
      <c r="C7" s="7" t="s">
        <v>32</v>
      </c>
      <c r="D7" s="7" t="s">
        <v>95</v>
      </c>
      <c r="E7" s="7" t="s">
        <v>206</v>
      </c>
      <c r="F7" s="7">
        <v>1946</v>
      </c>
      <c r="L7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8" spans="1:13" x14ac:dyDescent="0.25">
      <c r="A8" s="8">
        <v>14</v>
      </c>
      <c r="B8" s="7" t="s">
        <v>64</v>
      </c>
      <c r="C8" s="7" t="s">
        <v>92</v>
      </c>
      <c r="D8" s="7" t="s">
        <v>95</v>
      </c>
      <c r="E8" s="7" t="s">
        <v>206</v>
      </c>
      <c r="F8" s="7">
        <v>1946</v>
      </c>
      <c r="L8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9" spans="1:13" x14ac:dyDescent="0.25">
      <c r="A9" s="8">
        <v>15</v>
      </c>
      <c r="B9" s="7" t="s">
        <v>51</v>
      </c>
      <c r="C9" s="7" t="s">
        <v>52</v>
      </c>
      <c r="D9" s="7" t="s">
        <v>95</v>
      </c>
      <c r="E9" s="7" t="s">
        <v>206</v>
      </c>
      <c r="F9" s="7">
        <v>1946</v>
      </c>
      <c r="L9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0" spans="1:13" x14ac:dyDescent="0.25">
      <c r="A10" s="8">
        <v>22</v>
      </c>
      <c r="B10" s="7" t="s">
        <v>43</v>
      </c>
      <c r="C10" s="7" t="s">
        <v>243</v>
      </c>
      <c r="D10" s="7" t="s">
        <v>250</v>
      </c>
      <c r="E10" s="7" t="s">
        <v>251</v>
      </c>
      <c r="F10" s="7">
        <v>1940</v>
      </c>
      <c r="L10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1" spans="1:13" x14ac:dyDescent="0.25">
      <c r="A11" s="8">
        <v>24</v>
      </c>
      <c r="B11" s="7" t="s">
        <v>41</v>
      </c>
      <c r="C11" s="7" t="s">
        <v>42</v>
      </c>
      <c r="D11" s="7" t="s">
        <v>252</v>
      </c>
      <c r="E11" s="7" t="s">
        <v>206</v>
      </c>
      <c r="F11" s="7">
        <v>1946</v>
      </c>
      <c r="L11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2" spans="1:13" x14ac:dyDescent="0.25">
      <c r="A12" s="8">
        <v>25</v>
      </c>
      <c r="B12" s="7" t="s">
        <v>47</v>
      </c>
      <c r="C12" s="7" t="s">
        <v>48</v>
      </c>
      <c r="D12" s="7" t="s">
        <v>253</v>
      </c>
      <c r="E12" s="7" t="s">
        <v>206</v>
      </c>
      <c r="F12" s="7">
        <v>1946</v>
      </c>
      <c r="L12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3" spans="1:13" x14ac:dyDescent="0.25">
      <c r="A13" s="8">
        <v>28</v>
      </c>
      <c r="B13" s="7" t="s">
        <v>49</v>
      </c>
      <c r="C13" s="7" t="s">
        <v>50</v>
      </c>
      <c r="D13" s="7" t="s">
        <v>93</v>
      </c>
      <c r="E13" s="7" t="s">
        <v>210</v>
      </c>
      <c r="F13" s="7">
        <v>1947</v>
      </c>
      <c r="L13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4" spans="1:13" x14ac:dyDescent="0.25">
      <c r="A14" s="8">
        <v>34</v>
      </c>
      <c r="B14" s="7" t="s">
        <v>37</v>
      </c>
      <c r="C14" s="7" t="s">
        <v>38</v>
      </c>
      <c r="D14" s="7" t="s">
        <v>93</v>
      </c>
      <c r="E14" s="7" t="s">
        <v>210</v>
      </c>
      <c r="F14" s="7">
        <v>1947</v>
      </c>
      <c r="L14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5" spans="1:13" x14ac:dyDescent="0.25">
      <c r="A15" s="8">
        <v>37</v>
      </c>
      <c r="B15" s="7" t="s">
        <v>39</v>
      </c>
      <c r="C15" s="7" t="s">
        <v>40</v>
      </c>
      <c r="D15" s="7" t="s">
        <v>94</v>
      </c>
      <c r="E15" s="7" t="s">
        <v>223</v>
      </c>
      <c r="F15" s="7">
        <v>1955</v>
      </c>
      <c r="L15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  <row r="16" spans="1:13" x14ac:dyDescent="0.25">
      <c r="A16" s="8">
        <v>37</v>
      </c>
      <c r="B16" s="7" t="s">
        <v>39</v>
      </c>
      <c r="C16" s="7" t="s">
        <v>40</v>
      </c>
      <c r="D16" s="7" t="s">
        <v>95</v>
      </c>
      <c r="E16" s="7" t="s">
        <v>206</v>
      </c>
      <c r="F16" s="7">
        <v>1946</v>
      </c>
      <c r="L16" s="2">
        <f>IF(ISERR(LARGE(Tabulka12[[#This Row],[1.start]:[4.start]],1)),0,LARGE(Tabulka12[[#This Row],[1.start]:[4.start]],1))+IF(ISERR(LARGE(Tabulka12[[#This Row],[1.start]:[4.start]],2)),0,LARGE(Tabulka12[[#This Row],[1.start]:[4.start]],2))+IF(ISERR(LARGE(Tabulka12[[#This Row],[1.start]:[4.start]],3)),0,LARGE(Tabulka12[[#This Row],[1.start]:[4.start]],3))+Tabulka12[[#This Row],[fly off]]</f>
        <v>0</v>
      </c>
    </row>
  </sheetData>
  <conditionalFormatting sqref="G3:J16">
    <cfRule type="cellIs" dxfId="347" priority="4" operator="equal">
      <formula>420</formula>
    </cfRule>
  </conditionalFormatting>
  <conditionalFormatting sqref="G3:J16">
    <cfRule type="cellIs" dxfId="346" priority="1" operator="greaterThan">
      <formula>420</formula>
    </cfRule>
    <cfRule type="cellIs" dxfId="345" priority="2" operator="equal">
      <formula>420</formula>
    </cfRule>
    <cfRule type="cellIs" dxfId="344" priority="3" operator="equal">
      <formula>4250</formula>
    </cfRule>
  </conditionalFormatting>
  <pageMargins left="0.70866141732283472" right="0.70866141732283472" top="0.78740157480314965" bottom="0.78740157480314965" header="0.31496062992125984" footer="0.31496062992125984"/>
  <pageSetup paperSize="9" scale="81" fitToHeight="0" orientation="landscape" horizontalDpi="4294967293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O16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9.140625" style="4" customWidth="1"/>
    <col min="3" max="3" width="20.28515625" bestFit="1" customWidth="1"/>
    <col min="4" max="4" width="22.7109375" customWidth="1"/>
    <col min="5" max="5" width="22.7109375" style="5" customWidth="1"/>
    <col min="6" max="6" width="9.28515625" customWidth="1"/>
    <col min="11" max="11" width="9.5703125" style="1" customWidth="1"/>
  </cols>
  <sheetData>
    <row r="1" spans="1:15" ht="26.25" x14ac:dyDescent="0.4">
      <c r="A1" s="3" t="s">
        <v>16</v>
      </c>
      <c r="B1" s="3"/>
    </row>
    <row r="2" spans="1:15" x14ac:dyDescent="0.25">
      <c r="A2" t="s">
        <v>12</v>
      </c>
      <c r="B2" s="4" t="s">
        <v>19</v>
      </c>
      <c r="C2" t="s">
        <v>20</v>
      </c>
      <c r="D2" t="s">
        <v>24</v>
      </c>
      <c r="E2" s="5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5" ht="15" customHeight="1" x14ac:dyDescent="0.25">
      <c r="A3" s="8">
        <v>1</v>
      </c>
      <c r="B3" s="7" t="s">
        <v>43</v>
      </c>
      <c r="C3" s="7" t="s">
        <v>44</v>
      </c>
      <c r="D3" s="7" t="s">
        <v>84</v>
      </c>
      <c r="E3" s="7" t="s">
        <v>206</v>
      </c>
      <c r="F3" s="7">
        <v>1949</v>
      </c>
      <c r="G3" s="5"/>
      <c r="H3" s="5"/>
      <c r="I3" s="5"/>
      <c r="J3" s="5"/>
      <c r="K3"/>
      <c r="L3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  <c r="M3" s="5"/>
      <c r="O3" s="4"/>
    </row>
    <row r="4" spans="1:15" x14ac:dyDescent="0.25">
      <c r="A4" s="8">
        <v>2</v>
      </c>
      <c r="B4" s="7" t="s">
        <v>33</v>
      </c>
      <c r="C4" s="7" t="s">
        <v>34</v>
      </c>
      <c r="D4" s="7" t="s">
        <v>59</v>
      </c>
      <c r="E4" s="7" t="s">
        <v>212</v>
      </c>
      <c r="F4" s="7">
        <v>1950</v>
      </c>
      <c r="G4" s="7"/>
      <c r="L4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5" spans="1:15" x14ac:dyDescent="0.25">
      <c r="A5" s="8">
        <v>3</v>
      </c>
      <c r="B5" s="7" t="s">
        <v>35</v>
      </c>
      <c r="C5" s="7" t="s">
        <v>36</v>
      </c>
      <c r="D5" s="7" t="s">
        <v>89</v>
      </c>
      <c r="E5" s="7" t="s">
        <v>245</v>
      </c>
      <c r="F5" s="7">
        <v>1948</v>
      </c>
      <c r="G5" s="7"/>
      <c r="L5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6" spans="1:15" x14ac:dyDescent="0.25">
      <c r="A6" s="8">
        <v>4</v>
      </c>
      <c r="B6" s="7" t="s">
        <v>75</v>
      </c>
      <c r="C6" s="7" t="s">
        <v>76</v>
      </c>
      <c r="D6" s="7" t="s">
        <v>91</v>
      </c>
      <c r="E6" s="7" t="s">
        <v>222</v>
      </c>
      <c r="F6" s="7">
        <v>1950</v>
      </c>
      <c r="G6" s="7"/>
      <c r="L6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7" spans="1:15" x14ac:dyDescent="0.25">
      <c r="A7" s="8">
        <v>10</v>
      </c>
      <c r="B7" s="7" t="s">
        <v>31</v>
      </c>
      <c r="C7" s="7" t="s">
        <v>32</v>
      </c>
      <c r="D7" s="7" t="s">
        <v>54</v>
      </c>
      <c r="E7" s="7" t="s">
        <v>210</v>
      </c>
      <c r="F7" s="7">
        <v>1947</v>
      </c>
      <c r="G7" s="7"/>
      <c r="L7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8" spans="1:15" x14ac:dyDescent="0.25">
      <c r="A8" s="8">
        <v>16</v>
      </c>
      <c r="B8" s="7" t="s">
        <v>72</v>
      </c>
      <c r="C8" s="7" t="s">
        <v>240</v>
      </c>
      <c r="D8" s="7" t="s">
        <v>246</v>
      </c>
      <c r="E8" s="7" t="s">
        <v>206</v>
      </c>
      <c r="F8" s="7">
        <v>1950</v>
      </c>
      <c r="G8" s="7"/>
      <c r="L8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9" spans="1:15" x14ac:dyDescent="0.25">
      <c r="A9" s="8">
        <v>19</v>
      </c>
      <c r="B9" s="7" t="s">
        <v>68</v>
      </c>
      <c r="C9" s="7" t="s">
        <v>69</v>
      </c>
      <c r="D9" s="7" t="s">
        <v>83</v>
      </c>
      <c r="E9" s="7" t="s">
        <v>206</v>
      </c>
      <c r="F9" s="7">
        <v>1950</v>
      </c>
      <c r="G9" s="7"/>
      <c r="L9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0" spans="1:15" x14ac:dyDescent="0.25">
      <c r="A10" s="8">
        <v>19</v>
      </c>
      <c r="B10" s="7" t="s">
        <v>68</v>
      </c>
      <c r="C10" s="7" t="s">
        <v>69</v>
      </c>
      <c r="D10" s="7" t="s">
        <v>90</v>
      </c>
      <c r="E10" s="7" t="s">
        <v>217</v>
      </c>
      <c r="F10" s="7">
        <v>1949</v>
      </c>
      <c r="G10" s="7"/>
      <c r="L10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1" spans="1:15" x14ac:dyDescent="0.25">
      <c r="A11" s="8">
        <v>22</v>
      </c>
      <c r="B11" s="7" t="s">
        <v>43</v>
      </c>
      <c r="C11" s="7" t="s">
        <v>243</v>
      </c>
      <c r="D11" s="7" t="s">
        <v>83</v>
      </c>
      <c r="E11" s="7" t="s">
        <v>206</v>
      </c>
      <c r="F11" s="7">
        <v>1950</v>
      </c>
      <c r="G11" s="7"/>
      <c r="L11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2" spans="1:15" x14ac:dyDescent="0.25">
      <c r="A12" s="8">
        <v>22</v>
      </c>
      <c r="B12" s="7" t="s">
        <v>43</v>
      </c>
      <c r="C12" s="7" t="s">
        <v>243</v>
      </c>
      <c r="D12" s="7" t="s">
        <v>247</v>
      </c>
      <c r="E12" s="7" t="s">
        <v>248</v>
      </c>
      <c r="F12" s="7">
        <v>1952</v>
      </c>
      <c r="G12" s="7"/>
      <c r="L12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3" spans="1:15" x14ac:dyDescent="0.25">
      <c r="A13" s="8">
        <v>28</v>
      </c>
      <c r="B13" s="7" t="s">
        <v>49</v>
      </c>
      <c r="C13" s="7" t="s">
        <v>50</v>
      </c>
      <c r="D13" s="7" t="s">
        <v>83</v>
      </c>
      <c r="E13" s="7" t="s">
        <v>206</v>
      </c>
      <c r="F13" s="7">
        <v>1950</v>
      </c>
      <c r="G13" s="7"/>
      <c r="L13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4" spans="1:15" x14ac:dyDescent="0.25">
      <c r="A14" s="8">
        <v>28</v>
      </c>
      <c r="B14" s="7" t="s">
        <v>49</v>
      </c>
      <c r="C14" s="7" t="s">
        <v>50</v>
      </c>
      <c r="D14" s="7" t="s">
        <v>86</v>
      </c>
      <c r="E14" s="7" t="s">
        <v>206</v>
      </c>
      <c r="F14" s="7">
        <v>1947</v>
      </c>
      <c r="G14" s="7"/>
      <c r="L14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5" spans="1:15" x14ac:dyDescent="0.25">
      <c r="A15" s="8">
        <v>32</v>
      </c>
      <c r="B15" s="7" t="s">
        <v>62</v>
      </c>
      <c r="C15" s="7" t="s">
        <v>63</v>
      </c>
      <c r="D15" s="7" t="s">
        <v>83</v>
      </c>
      <c r="E15" s="7" t="s">
        <v>206</v>
      </c>
      <c r="F15" s="7">
        <v>1950</v>
      </c>
      <c r="G15" s="7"/>
      <c r="L15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  <row r="16" spans="1:15" x14ac:dyDescent="0.25">
      <c r="A16" s="8">
        <v>32</v>
      </c>
      <c r="B16" s="7" t="s">
        <v>62</v>
      </c>
      <c r="C16" s="7" t="s">
        <v>63</v>
      </c>
      <c r="D16" s="7" t="s">
        <v>90</v>
      </c>
      <c r="E16" s="7" t="s">
        <v>217</v>
      </c>
      <c r="F16" s="7">
        <v>1949</v>
      </c>
      <c r="G16" s="7"/>
      <c r="L16" s="2">
        <f>IF(ISERR(LARGE(Tabulka10[[#This Row],[1.start]:[4.start]],1)),0,LARGE(Tabulka10[[#This Row],[1.start]:[4.start]],1))+IF(ISERR(LARGE(Tabulka10[[#This Row],[1.start]:[4.start]],2)),0,LARGE(Tabulka10[[#This Row],[1.start]:[4.start]],2))+IF(ISERR(LARGE(Tabulka10[[#This Row],[1.start]:[4.start]],3)),0,LARGE(Tabulka10[[#This Row],[1.start]:[4.start]],3))+Tabulka10[[#This Row],[fly off]]</f>
        <v>0</v>
      </c>
    </row>
  </sheetData>
  <conditionalFormatting sqref="H3:J16">
    <cfRule type="cellIs" dxfId="353" priority="6" operator="equal">
      <formula>600</formula>
    </cfRule>
  </conditionalFormatting>
  <conditionalFormatting sqref="H3:J16">
    <cfRule type="cellIs" dxfId="352" priority="4" operator="greaterThan">
      <formula>600</formula>
    </cfRule>
    <cfRule type="cellIs" dxfId="351" priority="5" operator="greaterThan">
      <formula>600</formula>
    </cfRule>
  </conditionalFormatting>
  <conditionalFormatting sqref="G3:G16">
    <cfRule type="cellIs" dxfId="350" priority="3" operator="equal">
      <formula>600</formula>
    </cfRule>
  </conditionalFormatting>
  <conditionalFormatting sqref="G3:G16">
    <cfRule type="cellIs" dxfId="349" priority="1" operator="greaterThan">
      <formula>600</formula>
    </cfRule>
    <cfRule type="cellIs" dxfId="348" priority="2" operator="greaterThan">
      <formula>600</formula>
    </cfRule>
  </conditionalFormatting>
  <pageMargins left="0.70866141732283472" right="0.70866141732283472" top="0.78740157480314965" bottom="0.78740157480314965" header="0.31496062992125984" footer="0.31496062992125984"/>
  <pageSetup paperSize="9" scale="82" fitToHeight="999" orientation="landscape" horizontalDpi="4294967293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M11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6.5703125" style="4" customWidth="1"/>
    <col min="3" max="3" width="21" customWidth="1"/>
    <col min="4" max="4" width="21" style="5" customWidth="1"/>
    <col min="5" max="5" width="19.85546875" customWidth="1"/>
    <col min="6" max="6" width="9.85546875" customWidth="1"/>
    <col min="11" max="11" width="9.5703125" style="1" customWidth="1"/>
  </cols>
  <sheetData>
    <row r="1" spans="1:13" ht="26.25" x14ac:dyDescent="0.4">
      <c r="A1" s="3" t="s">
        <v>13</v>
      </c>
      <c r="B1" s="3"/>
    </row>
    <row r="2" spans="1:13" x14ac:dyDescent="0.25">
      <c r="A2" t="s">
        <v>12</v>
      </c>
      <c r="B2" s="4" t="s">
        <v>19</v>
      </c>
      <c r="C2" t="s">
        <v>20</v>
      </c>
      <c r="D2" s="5" t="s">
        <v>24</v>
      </c>
      <c r="E2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2</v>
      </c>
      <c r="B3" s="7" t="s">
        <v>33</v>
      </c>
      <c r="C3" s="7" t="s">
        <v>34</v>
      </c>
      <c r="D3" s="7" t="s">
        <v>106</v>
      </c>
      <c r="E3" s="7" t="s">
        <v>259</v>
      </c>
      <c r="F3" s="7">
        <v>1953</v>
      </c>
      <c r="G3" s="5"/>
      <c r="H3" s="5"/>
      <c r="I3" s="5"/>
      <c r="J3" s="5"/>
      <c r="K3"/>
      <c r="L3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  <c r="M3" s="5"/>
    </row>
    <row r="4" spans="1:13" x14ac:dyDescent="0.25">
      <c r="A4" s="8">
        <v>4</v>
      </c>
      <c r="B4" s="7" t="s">
        <v>75</v>
      </c>
      <c r="C4" s="7" t="s">
        <v>76</v>
      </c>
      <c r="D4" s="7" t="s">
        <v>91</v>
      </c>
      <c r="E4" s="7" t="s">
        <v>222</v>
      </c>
      <c r="F4" s="7">
        <v>1950</v>
      </c>
      <c r="L4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5" spans="1:13" x14ac:dyDescent="0.25">
      <c r="A5" s="8">
        <v>8</v>
      </c>
      <c r="B5" s="7" t="s">
        <v>101</v>
      </c>
      <c r="C5" s="7" t="s">
        <v>102</v>
      </c>
      <c r="D5" s="7" t="s">
        <v>127</v>
      </c>
      <c r="E5" s="7" t="s">
        <v>261</v>
      </c>
      <c r="F5" s="7">
        <v>1947</v>
      </c>
      <c r="L5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6" spans="1:13" x14ac:dyDescent="0.25">
      <c r="A6" s="8">
        <v>8</v>
      </c>
      <c r="B6" s="7" t="s">
        <v>101</v>
      </c>
      <c r="C6" s="7" t="s">
        <v>102</v>
      </c>
      <c r="D6" s="7" t="s">
        <v>128</v>
      </c>
      <c r="E6" s="7" t="s">
        <v>208</v>
      </c>
      <c r="F6" s="7">
        <v>1939</v>
      </c>
      <c r="L6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7" spans="1:13" x14ac:dyDescent="0.25">
      <c r="A7" s="8">
        <v>13</v>
      </c>
      <c r="B7" s="7" t="s">
        <v>64</v>
      </c>
      <c r="C7" s="7" t="s">
        <v>65</v>
      </c>
      <c r="D7" s="7" t="s">
        <v>126</v>
      </c>
      <c r="E7" s="7" t="s">
        <v>262</v>
      </c>
      <c r="F7" s="7">
        <v>1946</v>
      </c>
      <c r="L7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8" spans="1:13" x14ac:dyDescent="0.25">
      <c r="A8" s="8">
        <v>14</v>
      </c>
      <c r="B8" s="7" t="s">
        <v>64</v>
      </c>
      <c r="C8" s="7" t="s">
        <v>92</v>
      </c>
      <c r="D8" s="7" t="s">
        <v>129</v>
      </c>
      <c r="E8" s="7" t="s">
        <v>263</v>
      </c>
      <c r="F8" s="7">
        <v>1942</v>
      </c>
      <c r="L8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9" spans="1:13" x14ac:dyDescent="0.25">
      <c r="A9" s="8">
        <v>24</v>
      </c>
      <c r="B9" s="7" t="s">
        <v>41</v>
      </c>
      <c r="C9" s="7" t="s">
        <v>42</v>
      </c>
      <c r="D9" s="7" t="s">
        <v>130</v>
      </c>
      <c r="E9" s="7" t="s">
        <v>264</v>
      </c>
      <c r="F9" s="7">
        <v>1940</v>
      </c>
      <c r="L9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10" spans="1:13" x14ac:dyDescent="0.25">
      <c r="A10" s="8">
        <v>30</v>
      </c>
      <c r="B10" s="7" t="s">
        <v>101</v>
      </c>
      <c r="C10" s="7" t="s">
        <v>105</v>
      </c>
      <c r="D10" s="7" t="s">
        <v>131</v>
      </c>
      <c r="E10" s="7" t="s">
        <v>265</v>
      </c>
      <c r="F10" s="7">
        <v>1949</v>
      </c>
      <c r="L10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  <row r="11" spans="1:13" x14ac:dyDescent="0.25">
      <c r="A11" s="8">
        <v>31</v>
      </c>
      <c r="B11" s="7" t="s">
        <v>97</v>
      </c>
      <c r="C11" s="7" t="s">
        <v>98</v>
      </c>
      <c r="D11" s="7" t="s">
        <v>125</v>
      </c>
      <c r="E11" s="7" t="s">
        <v>266</v>
      </c>
      <c r="F11" s="7">
        <v>1946</v>
      </c>
      <c r="L11" s="2">
        <f>IF(ISERR(LARGE(Tabulka5[[#This Row],[1.start]:[4.start]],1)),0,LARGE(Tabulka5[[#This Row],[1.start]:[4.start]],1))+IF(ISERR(LARGE(Tabulka5[[#This Row],[1.start]:[4.start]],2)),0,LARGE(Tabulka5[[#This Row],[1.start]:[4.start]],2))+IF(ISERR(LARGE(Tabulka5[[#This Row],[1.start]:[4.start]],3)),0,LARGE(Tabulka5[[#This Row],[1.start]:[4.start]],3))+Tabulka5[[#This Row],[fly off]]</f>
        <v>0</v>
      </c>
    </row>
  </sheetData>
  <conditionalFormatting sqref="G3:J11">
    <cfRule type="cellIs" dxfId="337" priority="5" operator="equal">
      <formula>900</formula>
    </cfRule>
  </conditionalFormatting>
  <conditionalFormatting sqref="G3:J11">
    <cfRule type="cellIs" dxfId="336" priority="1" operator="equal">
      <formula>900</formula>
    </cfRule>
    <cfRule type="cellIs" dxfId="335" priority="2" operator="greaterThan">
      <formula>900</formula>
    </cfRule>
  </conditionalFormatting>
  <pageMargins left="0.70866141732283472" right="0.70866141732283472" top="0.78740157480314965" bottom="0.78740157480314965" header="0.31496062992125984" footer="0.31496062992125984"/>
  <pageSetup paperSize="9" scale="85" fitToHeight="999" orientation="landscape" horizontalDpi="4294967293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M16"/>
  <sheetViews>
    <sheetView workbookViewId="0">
      <pane ySplit="2" topLeftCell="A3" activePane="bottomLeft" state="frozen"/>
      <selection activeCell="C33" sqref="C33"/>
      <selection pane="bottomLeft" activeCell="C33" sqref="C33"/>
    </sheetView>
  </sheetViews>
  <sheetFormatPr defaultRowHeight="15" x14ac:dyDescent="0.25"/>
  <cols>
    <col min="1" max="1" width="9.85546875" customWidth="1"/>
    <col min="2" max="2" width="13.42578125" style="4" customWidth="1"/>
    <col min="3" max="3" width="18.140625" customWidth="1"/>
    <col min="4" max="4" width="21.7109375" customWidth="1"/>
    <col min="5" max="5" width="21.7109375" style="5" customWidth="1"/>
    <col min="6" max="6" width="8.7109375" customWidth="1"/>
    <col min="11" max="11" width="9.5703125" style="1" customWidth="1"/>
  </cols>
  <sheetData>
    <row r="1" spans="1:13" ht="26.25" x14ac:dyDescent="0.4">
      <c r="A1" s="3" t="s">
        <v>15</v>
      </c>
      <c r="B1" s="3"/>
    </row>
    <row r="2" spans="1:13" x14ac:dyDescent="0.25">
      <c r="A2" t="s">
        <v>12</v>
      </c>
      <c r="B2" s="4" t="s">
        <v>19</v>
      </c>
      <c r="C2" t="s">
        <v>20</v>
      </c>
      <c r="D2" t="s">
        <v>24</v>
      </c>
      <c r="E2" s="5" t="s">
        <v>205</v>
      </c>
      <c r="F2" s="5" t="s">
        <v>204</v>
      </c>
      <c r="G2" t="s">
        <v>2</v>
      </c>
      <c r="H2" t="s">
        <v>3</v>
      </c>
      <c r="I2" t="s">
        <v>4</v>
      </c>
      <c r="J2" t="s">
        <v>5</v>
      </c>
      <c r="K2" t="s">
        <v>8</v>
      </c>
      <c r="L2" s="1" t="s">
        <v>9</v>
      </c>
      <c r="M2" t="s">
        <v>18</v>
      </c>
    </row>
    <row r="3" spans="1:13" x14ac:dyDescent="0.25">
      <c r="A3" s="8">
        <v>2</v>
      </c>
      <c r="B3" s="7" t="s">
        <v>33</v>
      </c>
      <c r="C3" s="7" t="s">
        <v>34</v>
      </c>
      <c r="D3" s="7" t="s">
        <v>106</v>
      </c>
      <c r="E3" s="7" t="s">
        <v>225</v>
      </c>
      <c r="F3" s="7">
        <v>1953</v>
      </c>
      <c r="G3" s="5"/>
      <c r="H3" s="5"/>
      <c r="I3" s="5"/>
      <c r="J3" s="5"/>
      <c r="K3"/>
      <c r="L3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  <c r="M3" s="5"/>
    </row>
    <row r="4" spans="1:13" x14ac:dyDescent="0.25">
      <c r="A4" s="8">
        <v>8</v>
      </c>
      <c r="B4" s="7" t="s">
        <v>101</v>
      </c>
      <c r="C4" s="7" t="s">
        <v>102</v>
      </c>
      <c r="D4" s="7" t="s">
        <v>112</v>
      </c>
      <c r="E4" s="7" t="s">
        <v>254</v>
      </c>
      <c r="F4" s="7">
        <v>1945</v>
      </c>
      <c r="L4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5" spans="1:13" x14ac:dyDescent="0.25">
      <c r="A5" s="8">
        <v>14</v>
      </c>
      <c r="B5" s="7" t="s">
        <v>64</v>
      </c>
      <c r="C5" s="7" t="s">
        <v>92</v>
      </c>
      <c r="D5" s="7" t="s">
        <v>107</v>
      </c>
      <c r="E5" s="7" t="s">
        <v>208</v>
      </c>
      <c r="F5" s="7">
        <v>1940</v>
      </c>
      <c r="L5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6" spans="1:13" x14ac:dyDescent="0.25">
      <c r="A6" s="8">
        <v>17</v>
      </c>
      <c r="B6" s="7" t="s">
        <v>64</v>
      </c>
      <c r="C6" s="7" t="s">
        <v>96</v>
      </c>
      <c r="D6" s="7" t="s">
        <v>107</v>
      </c>
      <c r="E6" s="7" t="s">
        <v>208</v>
      </c>
      <c r="F6" s="7">
        <v>1940</v>
      </c>
      <c r="L6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7" spans="1:13" x14ac:dyDescent="0.25">
      <c r="A7" s="8">
        <v>21</v>
      </c>
      <c r="B7" s="7" t="s">
        <v>66</v>
      </c>
      <c r="C7" s="7" t="s">
        <v>67</v>
      </c>
      <c r="D7" s="7" t="s">
        <v>113</v>
      </c>
      <c r="E7" s="7" t="s">
        <v>226</v>
      </c>
      <c r="F7" s="7">
        <v>1952</v>
      </c>
      <c r="L7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8" spans="1:13" x14ac:dyDescent="0.25">
      <c r="A8" s="8">
        <v>29</v>
      </c>
      <c r="B8" s="7" t="s">
        <v>64</v>
      </c>
      <c r="C8" s="7" t="s">
        <v>104</v>
      </c>
      <c r="D8" s="7" t="s">
        <v>115</v>
      </c>
      <c r="E8" s="7" t="s">
        <v>255</v>
      </c>
      <c r="F8" s="7">
        <v>1952</v>
      </c>
      <c r="L8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9" spans="1:13" x14ac:dyDescent="0.25">
      <c r="A9" s="8">
        <v>29</v>
      </c>
      <c r="B9" s="7" t="s">
        <v>64</v>
      </c>
      <c r="C9" s="7" t="s">
        <v>104</v>
      </c>
      <c r="D9" s="7" t="s">
        <v>116</v>
      </c>
      <c r="E9" s="7" t="s">
        <v>255</v>
      </c>
      <c r="F9" s="7">
        <v>1954</v>
      </c>
      <c r="L9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0" spans="1:13" x14ac:dyDescent="0.25">
      <c r="A10" s="8">
        <v>30</v>
      </c>
      <c r="B10" s="7" t="s">
        <v>101</v>
      </c>
      <c r="C10" s="7" t="s">
        <v>105</v>
      </c>
      <c r="D10" s="7" t="s">
        <v>117</v>
      </c>
      <c r="E10" s="7" t="s">
        <v>256</v>
      </c>
      <c r="F10" s="7">
        <v>1939</v>
      </c>
      <c r="L10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1" spans="1:13" x14ac:dyDescent="0.25">
      <c r="A11" s="8">
        <v>31</v>
      </c>
      <c r="B11" s="7" t="s">
        <v>97</v>
      </c>
      <c r="C11" s="7" t="s">
        <v>98</v>
      </c>
      <c r="D11" s="7" t="s">
        <v>108</v>
      </c>
      <c r="E11" s="7" t="s">
        <v>227</v>
      </c>
      <c r="F11" s="7">
        <v>1950</v>
      </c>
      <c r="L11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2" spans="1:13" x14ac:dyDescent="0.25">
      <c r="A12" s="8">
        <v>32</v>
      </c>
      <c r="B12" s="7" t="s">
        <v>62</v>
      </c>
      <c r="C12" s="7" t="s">
        <v>63</v>
      </c>
      <c r="D12" s="7" t="s">
        <v>109</v>
      </c>
      <c r="E12" s="7" t="s">
        <v>228</v>
      </c>
      <c r="F12" s="7">
        <v>1956</v>
      </c>
      <c r="L12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3" spans="1:13" x14ac:dyDescent="0.25">
      <c r="A13" s="8">
        <v>32</v>
      </c>
      <c r="B13" s="7" t="s">
        <v>62</v>
      </c>
      <c r="C13" s="7" t="s">
        <v>63</v>
      </c>
      <c r="D13" s="7" t="s">
        <v>110</v>
      </c>
      <c r="E13" s="7" t="s">
        <v>229</v>
      </c>
      <c r="F13" s="7">
        <v>1952</v>
      </c>
      <c r="L13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4" spans="1:13" x14ac:dyDescent="0.25">
      <c r="A14" s="8">
        <v>33</v>
      </c>
      <c r="B14" s="7" t="s">
        <v>99</v>
      </c>
      <c r="C14" s="7" t="s">
        <v>100</v>
      </c>
      <c r="D14" s="7" t="s">
        <v>111</v>
      </c>
      <c r="E14" s="7" t="s">
        <v>230</v>
      </c>
      <c r="F14" s="7">
        <v>1954</v>
      </c>
      <c r="L14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5" spans="1:13" x14ac:dyDescent="0.25">
      <c r="A15" s="8">
        <v>35</v>
      </c>
      <c r="B15" s="7" t="s">
        <v>35</v>
      </c>
      <c r="C15" s="7" t="s">
        <v>74</v>
      </c>
      <c r="D15" s="7" t="s">
        <v>118</v>
      </c>
      <c r="E15" s="7" t="s">
        <v>231</v>
      </c>
      <c r="F15" s="7">
        <v>1938</v>
      </c>
      <c r="L15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  <row r="16" spans="1:13" x14ac:dyDescent="0.25">
      <c r="A16" s="8">
        <v>36</v>
      </c>
      <c r="B16" s="7" t="s">
        <v>51</v>
      </c>
      <c r="C16" s="7" t="s">
        <v>103</v>
      </c>
      <c r="D16" s="7" t="s">
        <v>114</v>
      </c>
      <c r="E16" s="7" t="s">
        <v>232</v>
      </c>
      <c r="F16" s="7">
        <v>1954</v>
      </c>
      <c r="L16" s="2">
        <f>IF(ISERR(LARGE(Tabulka8[[#This Row],[1.start]:[4.start]],1)),0,LARGE(Tabulka8[[#This Row],[1.start]:[4.start]],1))+IF(ISERR(LARGE(Tabulka8[[#This Row],[1.start]:[4.start]],2)),0,LARGE(Tabulka8[[#This Row],[1.start]:[4.start]],2))+IF(ISERR(LARGE(Tabulka8[[#This Row],[1.start]:[4.start]],3)),0,LARGE(Tabulka8[[#This Row],[1.start]:[4.start]],3))+Tabulka8[[#This Row],[fly off]]</f>
        <v>0</v>
      </c>
    </row>
  </sheetData>
  <conditionalFormatting sqref="G3:J16">
    <cfRule type="cellIs" dxfId="343" priority="3" operator="equal">
      <formula>6*60</formula>
    </cfRule>
  </conditionalFormatting>
  <conditionalFormatting sqref="G3:J16">
    <cfRule type="cellIs" dxfId="342" priority="1" operator="greaterThan">
      <formula>360</formula>
    </cfRule>
    <cfRule type="cellIs" dxfId="341" priority="2" operator="equal">
      <formula>360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34</vt:i4>
      </vt:variant>
    </vt:vector>
  </HeadingPairs>
  <TitlesOfParts>
    <vt:vector size="51" baseType="lpstr">
      <vt:lpstr>AB-OTMR</vt:lpstr>
      <vt:lpstr>ALOT</vt:lpstr>
      <vt:lpstr>C-OTMR</vt:lpstr>
      <vt:lpstr>CRC ATOM</vt:lpstr>
      <vt:lpstr>CRC CLASSIC</vt:lpstr>
      <vt:lpstr>ELECTRORUBER</vt:lpstr>
      <vt:lpstr>ELOT</vt:lpstr>
      <vt:lpstr>Half TEXACO</vt:lpstr>
      <vt:lpstr>NMR</vt:lpstr>
      <vt:lpstr>NMR 2,5 </vt:lpstr>
      <vt:lpstr>Old Timer 400 </vt:lpstr>
      <vt:lpstr>OTVR</vt:lpstr>
      <vt:lpstr>OTVR A2</vt:lpstr>
      <vt:lpstr>RETRO VĚTRONĚ</vt:lpstr>
      <vt:lpstr>TEXACO</vt:lpstr>
      <vt:lpstr>TEXACO CLASSIC</vt:lpstr>
      <vt:lpstr>RETRO ELEKTRO VĚTRONĚ</vt:lpstr>
      <vt:lpstr>'AB-OTMR'!Názvy_tisku</vt:lpstr>
      <vt:lpstr>ALOT!Názvy_tisku</vt:lpstr>
      <vt:lpstr>'C-OTMR'!Názvy_tisku</vt:lpstr>
      <vt:lpstr>'CRC ATOM'!Názvy_tisku</vt:lpstr>
      <vt:lpstr>'CRC CLASSIC'!Názvy_tisku</vt:lpstr>
      <vt:lpstr>ELECTRORUBER!Názvy_tisku</vt:lpstr>
      <vt:lpstr>ELOT!Názvy_tisku</vt:lpstr>
      <vt:lpstr>'Half TEXACO'!Názvy_tisku</vt:lpstr>
      <vt:lpstr>NMR!Názvy_tisku</vt:lpstr>
      <vt:lpstr>'NMR 2,5 '!Názvy_tisku</vt:lpstr>
      <vt:lpstr>'Old Timer 400 '!Názvy_tisku</vt:lpstr>
      <vt:lpstr>OTVR!Názvy_tisku</vt:lpstr>
      <vt:lpstr>'OTVR A2'!Názvy_tisku</vt:lpstr>
      <vt:lpstr>'RETRO ELEKTRO VĚTRONĚ'!Názvy_tisku</vt:lpstr>
      <vt:lpstr>'RETRO VĚTRONĚ'!Názvy_tisku</vt:lpstr>
      <vt:lpstr>TEXACO!Názvy_tisku</vt:lpstr>
      <vt:lpstr>'TEXACO CLASSIC'!Názvy_tisku</vt:lpstr>
      <vt:lpstr>'AB-OTMR'!Oblast_tisku</vt:lpstr>
      <vt:lpstr>ALOT!Oblast_tisku</vt:lpstr>
      <vt:lpstr>'C-OTMR'!Oblast_tisku</vt:lpstr>
      <vt:lpstr>'CRC ATOM'!Oblast_tisku</vt:lpstr>
      <vt:lpstr>'CRC CLASSIC'!Oblast_tisku</vt:lpstr>
      <vt:lpstr>ELECTRORUBER!Oblast_tisku</vt:lpstr>
      <vt:lpstr>ELOT!Oblast_tisku</vt:lpstr>
      <vt:lpstr>'Half TEXACO'!Oblast_tisku</vt:lpstr>
      <vt:lpstr>NMR!Oblast_tisku</vt:lpstr>
      <vt:lpstr>'NMR 2,5 '!Oblast_tisku</vt:lpstr>
      <vt:lpstr>'Old Timer 400 '!Oblast_tisku</vt:lpstr>
      <vt:lpstr>OTVR!Oblast_tisku</vt:lpstr>
      <vt:lpstr>'OTVR A2'!Oblast_tisku</vt:lpstr>
      <vt:lpstr>'RETRO ELEKTRO VĚTRONĚ'!Oblast_tisku</vt:lpstr>
      <vt:lpstr>'RETRO VĚTRONĚ'!Oblast_tisku</vt:lpstr>
      <vt:lpstr>TEXACO!Oblast_tisku</vt:lpstr>
      <vt:lpstr>'TEXACO CLASSIC'!Oblast_tisku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Zdenek</dc:creator>
  <cp:lastModifiedBy>Sobaniec Marek</cp:lastModifiedBy>
  <cp:lastPrinted>2023-08-02T06:48:12Z</cp:lastPrinted>
  <dcterms:created xsi:type="dcterms:W3CDTF">2015-02-22T17:51:05Z</dcterms:created>
  <dcterms:modified xsi:type="dcterms:W3CDTF">2023-08-02T06:48:47Z</dcterms:modified>
</cp:coreProperties>
</file>